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Historical_1400_1404" sheetId="2" state="visible" r:id="rId2"/>
    <sheet xmlns:r="http://schemas.openxmlformats.org/officeDocument/2006/relationships" name="Scenario_Inputs" sheetId="3" state="visible" r:id="rId3"/>
    <sheet xmlns:r="http://schemas.openxmlformats.org/officeDocument/2006/relationships" name="Forecast_Outputs" sheetId="4" state="visible" r:id="rId4"/>
    <sheet xmlns:r="http://schemas.openxmlformats.org/officeDocument/2006/relationships" name="Sensitivity_1405" sheetId="5" state="visible" r:id="rId5"/>
    <sheet xmlns:r="http://schemas.openxmlformats.org/officeDocument/2006/relationships" name="Stress_Triggers" sheetId="6" state="visible" r:id="rId6"/>
    <sheet xmlns:r="http://schemas.openxmlformats.org/officeDocument/2006/relationships" name="Futures_2x2" sheetId="7" state="visible" r:id="rId7"/>
    <sheet xmlns:r="http://schemas.openxmlformats.org/officeDocument/2006/relationships" name="Action_Portfolio" sheetId="8" state="visible" r:id="rId8"/>
    <sheet xmlns:r="http://schemas.openxmlformats.org/officeDocument/2006/relationships" name="Sources_Assumptions" sheetId="9" state="visible" r:id="rId9"/>
    <sheet xmlns:r="http://schemas.openxmlformats.org/officeDocument/2006/relationships" name="QA_Checks" sheetId="10" state="visible" r:id="rId10"/>
  </sheets>
  <definedNames>
    <definedName name="_xlnm.Print_Area" localSheetId="0">'Dashboard'!$A$1:$N$36</definedName>
    <definedName name="_xlnm.Print_Area" localSheetId="1">'Historical_1400_1404'!$A$1:$N$10</definedName>
    <definedName name="_xlnm.Print_Area" localSheetId="2">'Scenario_Inputs'!$A$1:$L$24</definedName>
    <definedName name="_xlnm.Print_Area" localSheetId="3">'Forecast_Outputs'!$A$1:$O$24</definedName>
    <definedName name="_xlnm.Print_Area" localSheetId="4">'Sensitivity_1405'!$A$1:$G$27</definedName>
    <definedName name="_xlnm.Print_Area" localSheetId="5">'Stress_Triggers'!$A$1:$H$11</definedName>
    <definedName name="_xlnm.Print_Area" localSheetId="6">'Futures_2x2'!$A$1:$H$19</definedName>
    <definedName name="_xlnm.Print_Area" localSheetId="7">'Action_Portfolio'!$A$1:$N$11</definedName>
    <definedName name="_xlnm.Print_Area" localSheetId="8">'Sources_Assumptions'!$A$1:$H$15</definedName>
    <definedName name="_xlnm.Print_Area" localSheetId="9">'QA_Checks'!$A$1:$F$36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#,##0.0;[Red]-#,##0.0"/>
    <numFmt numFmtId="165" formatCode="0.0%"/>
    <numFmt numFmtId="166" formatCode="0.00x"/>
  </numFmts>
  <fonts count="9">
    <font>
      <name val="Calibri"/>
      <family val="2"/>
      <color theme="1"/>
      <sz val="11"/>
      <scheme val="minor"/>
    </font>
    <font>
      <name val="Vazirmatn"/>
      <b val="1"/>
      <color rgb="00FFFFFF"/>
      <sz val="18"/>
    </font>
    <font>
      <name val="Vazirmatn"/>
      <color rgb="00637383"/>
      <sz val="10"/>
    </font>
    <font>
      <name val="Vazirmatn"/>
      <b val="1"/>
      <color rgb="00FFFFFF"/>
      <sz val="10"/>
    </font>
    <font>
      <name val="Vazirmatn"/>
      <color rgb="0017212B"/>
      <sz val="9"/>
    </font>
    <font>
      <name val="Vazirmatn"/>
      <color rgb="0017212B"/>
      <sz val="10"/>
    </font>
    <font>
      <name val="Vazirmatn"/>
      <b val="1"/>
      <color rgb="000D2A4A"/>
      <sz val="12"/>
    </font>
    <font>
      <name val="Vazirmatn"/>
      <b val="1"/>
      <color rgb="0017212B"/>
      <sz val="10"/>
    </font>
    <font>
      <name val="Vazirmatn"/>
      <color rgb="001463A5"/>
      <sz val="8"/>
      <u val="single"/>
    </font>
  </fonts>
  <fills count="6">
    <fill>
      <patternFill/>
    </fill>
    <fill>
      <patternFill patternType="gray125"/>
    </fill>
    <fill>
      <patternFill patternType="solid">
        <fgColor rgb="000D2A4A"/>
      </patternFill>
    </fill>
    <fill>
      <patternFill patternType="solid">
        <fgColor rgb="001463A5"/>
      </patternFill>
    </fill>
    <fill>
      <patternFill patternType="solid">
        <fgColor rgb="00FFF4D9"/>
      </patternFill>
    </fill>
    <fill>
      <patternFill patternType="solid">
        <fgColor rgb="00E6F0F8"/>
      </patternFill>
    </fill>
  </fills>
  <borders count="3">
    <border>
      <left/>
      <right/>
      <top/>
      <bottom/>
      <diagonal/>
    </border>
    <border>
      <bottom style="thin">
        <color rgb="00D9E4EE"/>
      </bottom>
    </border>
    <border>
      <bottom style="hair">
        <color rgb="00D9E4EE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right" vertical="center" wrapText="1"/>
    </xf>
    <xf numFmtId="0" fontId="3" fillId="3" borderId="0" pivotButton="0" quotePrefix="0" xfId="0"/>
    <xf numFmtId="0" fontId="5" fillId="5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164" fontId="4" fillId="0" borderId="2" applyAlignment="1" pivotButton="0" quotePrefix="0" xfId="0">
      <alignment horizontal="center" vertical="center" wrapText="1"/>
    </xf>
    <xf numFmtId="0" fontId="6" fillId="0" borderId="0" pivotButton="0" quotePrefix="0" xfId="0"/>
    <xf numFmtId="165" fontId="4" fillId="0" borderId="2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center"/>
    </xf>
    <xf numFmtId="166" fontId="4" fillId="0" borderId="2" applyAlignment="1" pivotButton="0" quotePrefix="0" xfId="0">
      <alignment horizontal="center" vertical="center" wrapText="1"/>
    </xf>
    <xf numFmtId="165" fontId="4" fillId="4" borderId="2" applyAlignment="1" applyProtection="1" pivotButton="0" quotePrefix="0" xfId="0">
      <alignment horizontal="center" vertical="center" wrapText="1"/>
      <protection locked="0" hidden="0"/>
    </xf>
    <xf numFmtId="0" fontId="4" fillId="4" borderId="2" applyAlignment="1" applyProtection="1" pivotButton="0" quotePrefix="0" xfId="0">
      <alignment horizontal="center" vertical="center" wrapText="1"/>
      <protection locked="0" hidden="0"/>
    </xf>
    <xf numFmtId="9" fontId="4" fillId="0" borderId="2" applyAlignment="1" pivotButton="0" quotePrefix="0" xfId="0">
      <alignment horizontal="center" vertical="center" wrapText="1"/>
    </xf>
    <xf numFmtId="2" fontId="4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مسیر درآمد ۱۴۰۵–۱۴۰۹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'Dashboard'!Q3</f>
            </strRef>
          </tx>
          <spPr>
            <a:ln xmlns:a="http://schemas.openxmlformats.org/drawingml/2006/main" w="22000">
              <a:solidFill>
                <a:srgbClr val="1463A5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'Dashboard'!$P$4:$P$8</f>
            </numRef>
          </cat>
          <val>
            <numRef>
              <f>'Dashboard'!$Q$4:$Q$8</f>
            </numRef>
          </val>
        </ser>
        <ser>
          <idx val="1"/>
          <order val="1"/>
          <tx>
            <strRef>
              <f>'Dashboard'!R3</f>
            </strRef>
          </tx>
          <spPr>
            <a:ln xmlns:a="http://schemas.openxmlformats.org/drawingml/2006/main" w="22000">
              <a:solidFill>
                <a:srgbClr val="007F7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'Dashboard'!$P$4:$P$8</f>
            </numRef>
          </cat>
          <val>
            <numRef>
              <f>'Dashboard'!$R$4:$R$8</f>
            </numRef>
          </val>
        </ser>
        <ser>
          <idx val="2"/>
          <order val="2"/>
          <tx>
            <strRef>
              <f>'Dashboard'!S3</f>
            </strRef>
          </tx>
          <spPr>
            <a:ln xmlns:a="http://schemas.openxmlformats.org/drawingml/2006/main" w="22000">
              <a:solidFill>
                <a:srgbClr val="D99A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'Dashboard'!$P$4:$P$8</f>
            </numRef>
          </cat>
          <val>
            <numRef>
              <f>'Dashboard'!$S$4:$S$8</f>
            </numRef>
          </val>
        </ser>
        <ser>
          <idx val="3"/>
          <order val="3"/>
          <tx>
            <strRef>
              <f>'Dashboard'!T3</f>
            </strRef>
          </tx>
          <spPr>
            <a:ln xmlns:a="http://schemas.openxmlformats.org/drawingml/2006/main" w="22000">
              <a:solidFill>
                <a:srgbClr val="B73A3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'Dashboard'!$P$4:$P$8</f>
            </numRef>
          </cat>
          <val>
            <numRef>
              <f>'Dashboard'!$T$4:$T$8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سال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میلیارد ریال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CFO سناریویی ۱۴۰۵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'Dashboard'!D9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'Dashboard'!$A$10:$A$13</f>
            </numRef>
          </cat>
          <val>
            <numRef>
              <f>'Dashboard'!$D$10:$D$13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میلیارد ریال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9</col>
      <colOff>0</colOff>
      <row>3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19</row>
      <rowOff>0</rowOff>
    </from>
    <ext cx="468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2A4A"/>
    <outlinePr summaryBelow="1" summaryRight="1"/>
    <pageSetUpPr fitToPage="1"/>
  </sheetPr>
  <dimension ref="A1:T23"/>
  <sheetViews>
    <sheetView showGridLines="0" rightToLeft="1" zoomScale="90" zoomScaleNormal="9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31" customWidth="1" min="1" max="1"/>
    <col width="19" customWidth="1" min="2" max="2"/>
    <col width="19" customWidth="1" min="3" max="3"/>
    <col width="19" customWidth="1" min="4" max="4"/>
    <col width="19" customWidth="1" min="5" max="5"/>
    <col width="19" customWidth="1" min="6" max="6"/>
    <col width="19" customWidth="1" min="7" max="7"/>
    <col width="19" customWidth="1" min="8" max="8"/>
    <col width="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</cols>
  <sheetData>
    <row r="1" ht="34" customHeight="1">
      <c r="A1" s="1" t="inlineStr">
        <is>
          <t>داشبورد مدل سناریویی مجمع ۱۴۰۵</t>
        </is>
      </c>
    </row>
    <row r="2" ht="32" customHeight="1">
      <c r="A2" s="2" t="inlineStr">
        <is>
          <t>ابزار کمک‌تصمیم داخلی و قابل ویرایش | غربال‌گری اولیه | بدون احتمال، بودجه، ارزش‌گذاری یا پیش‌بینی قطعی</t>
        </is>
      </c>
    </row>
    <row r="3">
      <c r="P3" t="inlineStr">
        <is>
          <t>سال</t>
        </is>
      </c>
      <c r="Q3" t="inlineStr">
        <is>
          <t>پایه</t>
        </is>
      </c>
      <c r="R3" t="inlineStr">
        <is>
          <t>رشد کنترل‌شده</t>
        </is>
      </c>
      <c r="S3" t="inlineStr">
        <is>
          <t>فشار حاشیه</t>
        </is>
      </c>
      <c r="T3" t="inlineStr">
        <is>
          <t>تنش / شوک</t>
        </is>
      </c>
    </row>
    <row r="4">
      <c r="A4" s="3" t="inlineStr">
        <is>
          <t>وضعیت مدل</t>
        </is>
      </c>
      <c r="B4" s="4" t="inlineStr">
        <is>
          <t>SCREEN-GRADE / INTERNAL REVIEW</t>
        </is>
      </c>
      <c r="P4" t="n">
        <v>1405</v>
      </c>
      <c r="Q4">
        <f>'Forecast_Outputs'!I5</f>
        <v/>
      </c>
      <c r="R4">
        <f>'Forecast_Outputs'!I10</f>
        <v/>
      </c>
      <c r="S4">
        <f>'Forecast_Outputs'!I15</f>
        <v/>
      </c>
      <c r="T4">
        <f>'Forecast_Outputs'!I20</f>
        <v/>
      </c>
    </row>
    <row r="5">
      <c r="A5" s="3" t="inlineStr">
        <is>
          <t>نسخه</t>
        </is>
      </c>
      <c r="B5" s="4" t="inlineStr">
        <is>
          <t>assembly-1405-driver-model/v2</t>
        </is>
      </c>
      <c r="P5" t="n">
        <v>1406</v>
      </c>
      <c r="Q5">
        <f>'Forecast_Outputs'!I6</f>
        <v/>
      </c>
      <c r="R5">
        <f>'Forecast_Outputs'!I11</f>
        <v/>
      </c>
      <c r="S5">
        <f>'Forecast_Outputs'!I16</f>
        <v/>
      </c>
      <c r="T5">
        <f>'Forecast_Outputs'!I21</f>
        <v/>
      </c>
    </row>
    <row r="6">
      <c r="A6" s="3" t="inlineStr">
        <is>
          <t>اثر انگشت فرض‌ها</t>
        </is>
      </c>
      <c r="B6" s="4" t="inlineStr">
        <is>
          <t>fd08239313d8d64b233499530d6ac2fb1f95c5a68faa0e4c6bb6c9444e6d4a32</t>
        </is>
      </c>
      <c r="P6" t="n">
        <v>1407</v>
      </c>
      <c r="Q6">
        <f>'Forecast_Outputs'!I7</f>
        <v/>
      </c>
      <c r="R6">
        <f>'Forecast_Outputs'!I12</f>
        <v/>
      </c>
      <c r="S6">
        <f>'Forecast_Outputs'!I17</f>
        <v/>
      </c>
      <c r="T6">
        <f>'Forecast_Outputs'!I22</f>
        <v/>
      </c>
    </row>
    <row r="7">
      <c r="A7" s="3" t="inlineStr">
        <is>
          <t>مرز</t>
        </is>
      </c>
      <c r="B7" s="4" t="inlineStr">
        <is>
          <t>سناریویی، غیراحتمالی، بدون پیش‌بینی ترازنامه/نقد پایان دوره</t>
        </is>
      </c>
      <c r="P7" t="n">
        <v>1408</v>
      </c>
      <c r="Q7">
        <f>'Forecast_Outputs'!I8</f>
        <v/>
      </c>
      <c r="R7">
        <f>'Forecast_Outputs'!I13</f>
        <v/>
      </c>
      <c r="S7">
        <f>'Forecast_Outputs'!I18</f>
        <v/>
      </c>
      <c r="T7">
        <f>'Forecast_Outputs'!I23</f>
        <v/>
      </c>
    </row>
    <row r="8">
      <c r="A8" s="3" t="inlineStr">
        <is>
          <t>محاسبه</t>
        </is>
      </c>
      <c r="B8" s="4" t="inlineStr">
        <is>
          <t>فرمول‌ها در Excel با بازشدن فایل باز‌محاسبه می‌شوند؛ cache موتور محاسبه در بسته ثبت نشده است.</t>
        </is>
      </c>
      <c r="P8" t="n">
        <v>1409</v>
      </c>
      <c r="Q8">
        <f>'Forecast_Outputs'!I9</f>
        <v/>
      </c>
      <c r="R8">
        <f>'Forecast_Outputs'!I14</f>
        <v/>
      </c>
      <c r="S8">
        <f>'Forecast_Outputs'!I19</f>
        <v/>
      </c>
      <c r="T8">
        <f>'Forecast_Outputs'!I24</f>
        <v/>
      </c>
    </row>
    <row r="9" ht="28" customHeight="1">
      <c r="A9" s="5" t="inlineStr">
        <is>
          <t>سناریو</t>
        </is>
      </c>
      <c r="B9" s="5" t="inlineStr">
        <is>
          <t>درآمد ۱۴۰۵</t>
        </is>
      </c>
      <c r="C9" s="5" t="inlineStr">
        <is>
          <t>سود خالص ۱۴۰۵</t>
        </is>
      </c>
      <c r="D9" s="5" t="inlineStr">
        <is>
          <t>CFO ۱۴۰۵</t>
        </is>
      </c>
      <c r="E9" s="5" t="inlineStr">
        <is>
          <t>درآمد ۱۴۰۹</t>
        </is>
      </c>
      <c r="F9" s="5" t="inlineStr">
        <is>
          <t>سود خالص ۱۴۰۹</t>
        </is>
      </c>
      <c r="G9" s="5" t="inlineStr">
        <is>
          <t>CFO ۱۴۰۹</t>
        </is>
      </c>
      <c r="H9" s="5" t="inlineStr">
        <is>
          <t>وضعیت</t>
        </is>
      </c>
    </row>
    <row r="10" ht="24" customHeight="1">
      <c r="A10" s="6" t="inlineStr">
        <is>
          <t>پایه</t>
        </is>
      </c>
      <c r="B10" s="7">
        <f>'Forecast_Outputs'!I5</f>
        <v/>
      </c>
      <c r="C10" s="7">
        <f>'Forecast_Outputs'!M5</f>
        <v/>
      </c>
      <c r="D10" s="7">
        <f>'Forecast_Outputs'!N5</f>
        <v/>
      </c>
      <c r="E10" s="7">
        <f>'Forecast_Outputs'!I9</f>
        <v/>
      </c>
      <c r="F10" s="7">
        <f>'Forecast_Outputs'!M9</f>
        <v/>
      </c>
      <c r="G10" s="7">
        <f>'Forecast_Outputs'!N9</f>
        <v/>
      </c>
      <c r="H10" s="6" t="inlineStr">
        <is>
          <t>فرض سناریویی</t>
        </is>
      </c>
    </row>
    <row r="11" ht="24" customHeight="1">
      <c r="A11" s="6" t="inlineStr">
        <is>
          <t>رشد کنترل‌شده</t>
        </is>
      </c>
      <c r="B11" s="7">
        <f>'Forecast_Outputs'!I10</f>
        <v/>
      </c>
      <c r="C11" s="7">
        <f>'Forecast_Outputs'!M10</f>
        <v/>
      </c>
      <c r="D11" s="7">
        <f>'Forecast_Outputs'!N10</f>
        <v/>
      </c>
      <c r="E11" s="7">
        <f>'Forecast_Outputs'!I14</f>
        <v/>
      </c>
      <c r="F11" s="7">
        <f>'Forecast_Outputs'!M14</f>
        <v/>
      </c>
      <c r="G11" s="7">
        <f>'Forecast_Outputs'!N14</f>
        <v/>
      </c>
      <c r="H11" s="6" t="inlineStr">
        <is>
          <t>فرض سناریویی</t>
        </is>
      </c>
    </row>
    <row r="12" ht="24" customHeight="1">
      <c r="A12" s="6" t="inlineStr">
        <is>
          <t>فشار حاشیه</t>
        </is>
      </c>
      <c r="B12" s="7">
        <f>'Forecast_Outputs'!I15</f>
        <v/>
      </c>
      <c r="C12" s="7">
        <f>'Forecast_Outputs'!M15</f>
        <v/>
      </c>
      <c r="D12" s="7">
        <f>'Forecast_Outputs'!N15</f>
        <v/>
      </c>
      <c r="E12" s="7">
        <f>'Forecast_Outputs'!I19</f>
        <v/>
      </c>
      <c r="F12" s="7">
        <f>'Forecast_Outputs'!M19</f>
        <v/>
      </c>
      <c r="G12" s="7">
        <f>'Forecast_Outputs'!N19</f>
        <v/>
      </c>
      <c r="H12" s="6" t="inlineStr">
        <is>
          <t>فرض سناریویی</t>
        </is>
      </c>
    </row>
    <row r="13" ht="24" customHeight="1">
      <c r="A13" s="6" t="inlineStr">
        <is>
          <t>تنش / شوک</t>
        </is>
      </c>
      <c r="B13" s="7">
        <f>'Forecast_Outputs'!I20</f>
        <v/>
      </c>
      <c r="C13" s="7">
        <f>'Forecast_Outputs'!M20</f>
        <v/>
      </c>
      <c r="D13" s="7">
        <f>'Forecast_Outputs'!N20</f>
        <v/>
      </c>
      <c r="E13" s="7">
        <f>'Forecast_Outputs'!I24</f>
        <v/>
      </c>
      <c r="F13" s="7">
        <f>'Forecast_Outputs'!M24</f>
        <v/>
      </c>
      <c r="G13" s="7">
        <f>'Forecast_Outputs'!N24</f>
        <v/>
      </c>
      <c r="H13" s="6" t="inlineStr">
        <is>
          <t>فرض سناریویی</t>
        </is>
      </c>
    </row>
    <row r="16">
      <c r="A16" s="8" t="inlineStr">
        <is>
          <t>نقاط شکست کلیدی</t>
        </is>
      </c>
    </row>
    <row r="17" ht="28" customHeight="1">
      <c r="A17" s="5" t="inlineStr">
        <is>
          <t>نقطه شکست</t>
        </is>
      </c>
      <c r="B17" s="5" t="inlineStr">
        <is>
          <t>مقدار</t>
        </is>
      </c>
      <c r="C17" s="5" t="inlineStr">
        <is>
          <t>تفسیر</t>
        </is>
      </c>
    </row>
    <row r="18" ht="24" customHeight="1">
      <c r="A18" s="6" t="inlineStr">
        <is>
          <t>حاشیه سر‌به‌سر ناخالص پایه ۱۴۰۵</t>
        </is>
      </c>
      <c r="B18" s="9" t="n">
        <v>0.35</v>
      </c>
      <c r="C18" s="6" t="inlineStr">
        <is>
          <t>Opex + بار زیر عملیاتی</t>
        </is>
      </c>
    </row>
    <row r="19" ht="24" customHeight="1">
      <c r="A19" s="6" t="inlineStr">
        <is>
          <t>حاشیه ایمنی سود خالص پایه ۱۴۰۵</t>
        </is>
      </c>
      <c r="B19" s="9" t="n">
        <v>0.03</v>
      </c>
      <c r="C19" s="6" t="inlineStr">
        <is>
          <t>افت همین مقدار، سود را به صفر نزدیک می‌کند</t>
        </is>
      </c>
    </row>
    <row r="20" ht="24" customHeight="1">
      <c r="A20" s="6" t="inlineStr">
        <is>
          <t>حاشیه خالص لازم پس از شوک ۱۵٪ درآمد</t>
        </is>
      </c>
      <c r="B20" s="9" t="n">
        <v>0.03128603</v>
      </c>
      <c r="C20" s="6" t="inlineStr">
        <is>
          <t>برای حفظ سود خالص ۱۴۰۴</t>
        </is>
      </c>
    </row>
    <row r="21" ht="24" customHeight="1">
      <c r="A21" s="6" t="inlineStr">
        <is>
          <t>نقد پیش از سرمایه‌گذاری/تأمین مالی در تنش ۱۴۰۵</t>
        </is>
      </c>
      <c r="B21" s="7" t="n">
        <v>201.829656</v>
      </c>
      <c r="C21" s="6" t="inlineStr">
        <is>
          <t>صرفاً نقد ۱۴۰۴ + CFO سناریویی</t>
        </is>
      </c>
    </row>
    <row r="23">
      <c r="A23" s="10" t="inlineStr">
        <is>
          <t>راهنما: سلول زرد = فرض قابل ویرایش | آبی = مستند/محاسبه | سبز = فرمول خروجی | قرمز = مرز اتکا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0"/>
  <mergeCells count="5">
    <mergeCell ref="B8:H8"/>
    <mergeCell ref="A2:N2"/>
    <mergeCell ref="B7:H7"/>
    <mergeCell ref="A23:H23"/>
    <mergeCell ref="A1:N1"/>
  </mergeCells>
  <pageMargins left="0.75" right="0.75" top="1" bottom="1" header="0.5" footer="0.5"/>
  <pageSetup orientation="landscape" paperSize="9" fitToHeight="0" fitToWidth="1"/>
  <headerFooter>
    <oddHeader>&amp;C&amp;"Vazirmatn,Bold"&amp;10 Dashboard</oddHeader>
    <oddFooter>&amp;Cگزارش مجمع ۱۴۰۵ | مدل سناریوییِ قابل ویرایش | سناریویی، نه بودجه&amp;Rصفحه &amp;P از &amp;N</oddFooter>
    <evenHeader/>
    <evenFooter/>
    <firstHeader/>
    <firstFooter/>
  </headerFooter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tabColor rgb="001463A5"/>
    <outlinePr summaryBelow="1" summaryRight="1"/>
    <pageSetUpPr fitToPage="1"/>
  </sheetPr>
  <dimension ref="A1:F35"/>
  <sheetViews>
    <sheetView showGridLines="0" rightToLeft="1" zoomScale="90" zoomScaleNormal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52" customWidth="1" min="2" max="2"/>
    <col width="48" customWidth="1" min="3" max="3"/>
    <col width="12" customWidth="1" min="4" max="4"/>
    <col width="12" customWidth="1" min="5" max="5"/>
    <col width="24" customWidth="1" min="6" max="6"/>
  </cols>
  <sheetData>
    <row r="1" ht="34" customHeight="1">
      <c r="A1" s="1" t="inlineStr">
        <is>
          <t>کنترل‌های مدل</t>
        </is>
      </c>
    </row>
    <row r="2" ht="32" customHeight="1">
      <c r="A2" s="2" t="inlineStr">
        <is>
          <t>PASS در این شیت به معنای انسجام محاسباتی بسته است، نه تأیید حسابرسی یا صحت فرض‌های آینده.</t>
        </is>
      </c>
    </row>
    <row r="4" ht="28" customHeight="1">
      <c r="A4" s="5" t="inlineStr">
        <is>
          <t>شناسه</t>
        </is>
      </c>
      <c r="B4" s="5" t="inlineStr">
        <is>
          <t>کنترل</t>
        </is>
      </c>
      <c r="C4" s="5" t="inlineStr">
        <is>
          <t>فرمول/روش</t>
        </is>
      </c>
      <c r="D4" s="5" t="inlineStr">
        <is>
          <t>نتیجه</t>
        </is>
      </c>
      <c r="E4" s="5" t="inlineStr">
        <is>
          <t>تلورانس</t>
        </is>
      </c>
      <c r="F4" s="5" t="inlineStr">
        <is>
          <t>تفسیر</t>
        </is>
      </c>
    </row>
    <row r="5" ht="24" customHeight="1">
      <c r="A5" s="6" t="inlineStr">
        <is>
          <t>HIST-BAL-01</t>
        </is>
      </c>
      <c r="B5" s="6" t="inlineStr">
        <is>
          <t>کنترل تراز سال 1400</t>
        </is>
      </c>
      <c r="C5" s="6">
        <f>'Historical_1400_1404'!G5-'Historical_1400_1404'!H5-'Historical_1400_1404'!I5</f>
        <v/>
      </c>
      <c r="D5" s="6">
        <f>IF(ABS(C5)&lt;=E5,"PASS","FAIL")</f>
        <v/>
      </c>
      <c r="E5" s="6" t="n">
        <v>0.01</v>
      </c>
      <c r="F5" s="6" t="inlineStr">
        <is>
          <t>گردکردن مجاز</t>
        </is>
      </c>
    </row>
    <row r="6" ht="24" customHeight="1">
      <c r="A6" s="6" t="inlineStr">
        <is>
          <t>HIST-BAL-02</t>
        </is>
      </c>
      <c r="B6" s="6" t="inlineStr">
        <is>
          <t>کنترل تراز سال 1401</t>
        </is>
      </c>
      <c r="C6" s="6">
        <f>'Historical_1400_1404'!G6-'Historical_1400_1404'!H6-'Historical_1400_1404'!I6</f>
        <v/>
      </c>
      <c r="D6" s="6">
        <f>IF(ABS(C6)&lt;=E6,"PASS","FAIL")</f>
        <v/>
      </c>
      <c r="E6" s="6" t="n">
        <v>0.01</v>
      </c>
      <c r="F6" s="6" t="inlineStr">
        <is>
          <t>گردکردن مجاز</t>
        </is>
      </c>
    </row>
    <row r="7" ht="24" customHeight="1">
      <c r="A7" s="6" t="inlineStr">
        <is>
          <t>HIST-BAL-03</t>
        </is>
      </c>
      <c r="B7" s="6" t="inlineStr">
        <is>
          <t>کنترل تراز سال 1402</t>
        </is>
      </c>
      <c r="C7" s="6">
        <f>'Historical_1400_1404'!G7-'Historical_1400_1404'!H7-'Historical_1400_1404'!I7</f>
        <v/>
      </c>
      <c r="D7" s="6">
        <f>IF(ABS(C7)&lt;=E7,"PASS","FAIL")</f>
        <v/>
      </c>
      <c r="E7" s="6" t="n">
        <v>0.01</v>
      </c>
      <c r="F7" s="6" t="inlineStr">
        <is>
          <t>گردکردن مجاز</t>
        </is>
      </c>
    </row>
    <row r="8" ht="24" customHeight="1">
      <c r="A8" s="6" t="inlineStr">
        <is>
          <t>HIST-BAL-04</t>
        </is>
      </c>
      <c r="B8" s="6" t="inlineStr">
        <is>
          <t>کنترل تراز سال 1403</t>
        </is>
      </c>
      <c r="C8" s="6">
        <f>'Historical_1400_1404'!G8-'Historical_1400_1404'!H8-'Historical_1400_1404'!I8</f>
        <v/>
      </c>
      <c r="D8" s="6">
        <f>IF(ABS(C8)&lt;=E8,"PASS","FAIL")</f>
        <v/>
      </c>
      <c r="E8" s="6" t="n">
        <v>0.01</v>
      </c>
      <c r="F8" s="6" t="inlineStr">
        <is>
          <t>گردکردن مجاز</t>
        </is>
      </c>
    </row>
    <row r="9" ht="24" customHeight="1">
      <c r="A9" s="6" t="inlineStr">
        <is>
          <t>HIST-BAL-05</t>
        </is>
      </c>
      <c r="B9" s="6" t="inlineStr">
        <is>
          <t>کنترل تراز سال 1404</t>
        </is>
      </c>
      <c r="C9" s="6">
        <f>'Historical_1400_1404'!G9-'Historical_1400_1404'!H9-'Historical_1400_1404'!I9</f>
        <v/>
      </c>
      <c r="D9" s="6">
        <f>IF(ABS(C9)&lt;=E9,"PASS","FAIL")</f>
        <v/>
      </c>
      <c r="E9" s="6" t="n">
        <v>0.01</v>
      </c>
      <c r="F9" s="6" t="inlineStr">
        <is>
          <t>گردکردن مجاز</t>
        </is>
      </c>
    </row>
    <row r="10" ht="24" customHeight="1">
      <c r="A10" s="6" t="inlineStr">
        <is>
          <t>OUT-base-1405</t>
        </is>
      </c>
      <c r="B10" s="6" t="inlineStr">
        <is>
          <t>GP−Opex=OP و OP−burden=NP (پایه 1405)</t>
        </is>
      </c>
      <c r="C10" s="6">
        <f>MAX(ABS('Forecast_Outputs'!J5-'Forecast_Outputs'!K5-'Forecast_Outputs'!L5),ABS('Forecast_Outputs'!L5-'Forecast_Outputs'!I5*'Forecast_Outputs'!G5-'Forecast_Outputs'!M5))</f>
        <v/>
      </c>
      <c r="D10" s="6">
        <f>IF(ABS(C10)&lt;=E10,"PASS","FAIL")</f>
        <v/>
      </c>
      <c r="E10" s="6" t="n">
        <v>0.01</v>
      </c>
      <c r="F10" s="6" t="inlineStr">
        <is>
          <t>انسجام فرمولی</t>
        </is>
      </c>
    </row>
    <row r="11" ht="24" customHeight="1">
      <c r="A11" s="6" t="inlineStr">
        <is>
          <t>OUT-base-1406</t>
        </is>
      </c>
      <c r="B11" s="6" t="inlineStr">
        <is>
          <t>GP−Opex=OP و OP−burden=NP (پایه 1406)</t>
        </is>
      </c>
      <c r="C11" s="6">
        <f>MAX(ABS('Forecast_Outputs'!J6-'Forecast_Outputs'!K6-'Forecast_Outputs'!L6),ABS('Forecast_Outputs'!L6-'Forecast_Outputs'!I6*'Forecast_Outputs'!G6-'Forecast_Outputs'!M6))</f>
        <v/>
      </c>
      <c r="D11" s="6">
        <f>IF(ABS(C11)&lt;=E11,"PASS","FAIL")</f>
        <v/>
      </c>
      <c r="E11" s="6" t="n">
        <v>0.01</v>
      </c>
      <c r="F11" s="6" t="inlineStr">
        <is>
          <t>انسجام فرمولی</t>
        </is>
      </c>
    </row>
    <row r="12" ht="24" customHeight="1">
      <c r="A12" s="6" t="inlineStr">
        <is>
          <t>OUT-base-1407</t>
        </is>
      </c>
      <c r="B12" s="6" t="inlineStr">
        <is>
          <t>GP−Opex=OP و OP−burden=NP (پایه 1407)</t>
        </is>
      </c>
      <c r="C12" s="6">
        <f>MAX(ABS('Forecast_Outputs'!J7-'Forecast_Outputs'!K7-'Forecast_Outputs'!L7),ABS('Forecast_Outputs'!L7-'Forecast_Outputs'!I7*'Forecast_Outputs'!G7-'Forecast_Outputs'!M7))</f>
        <v/>
      </c>
      <c r="D12" s="6">
        <f>IF(ABS(C12)&lt;=E12,"PASS","FAIL")</f>
        <v/>
      </c>
      <c r="E12" s="6" t="n">
        <v>0.01</v>
      </c>
      <c r="F12" s="6" t="inlineStr">
        <is>
          <t>انسجام فرمولی</t>
        </is>
      </c>
    </row>
    <row r="13" ht="24" customHeight="1">
      <c r="A13" s="6" t="inlineStr">
        <is>
          <t>OUT-base-1408</t>
        </is>
      </c>
      <c r="B13" s="6" t="inlineStr">
        <is>
          <t>GP−Opex=OP و OP−burden=NP (پایه 1408)</t>
        </is>
      </c>
      <c r="C13" s="6">
        <f>MAX(ABS('Forecast_Outputs'!J8-'Forecast_Outputs'!K8-'Forecast_Outputs'!L8),ABS('Forecast_Outputs'!L8-'Forecast_Outputs'!I8*'Forecast_Outputs'!G8-'Forecast_Outputs'!M8))</f>
        <v/>
      </c>
      <c r="D13" s="6">
        <f>IF(ABS(C13)&lt;=E13,"PASS","FAIL")</f>
        <v/>
      </c>
      <c r="E13" s="6" t="n">
        <v>0.01</v>
      </c>
      <c r="F13" s="6" t="inlineStr">
        <is>
          <t>انسجام فرمولی</t>
        </is>
      </c>
    </row>
    <row r="14" ht="24" customHeight="1">
      <c r="A14" s="6" t="inlineStr">
        <is>
          <t>OUT-base-1409</t>
        </is>
      </c>
      <c r="B14" s="6" t="inlineStr">
        <is>
          <t>GP−Opex=OP و OP−burden=NP (پایه 1409)</t>
        </is>
      </c>
      <c r="C14" s="6">
        <f>MAX(ABS('Forecast_Outputs'!J9-'Forecast_Outputs'!K9-'Forecast_Outputs'!L9),ABS('Forecast_Outputs'!L9-'Forecast_Outputs'!I9*'Forecast_Outputs'!G9-'Forecast_Outputs'!M9))</f>
        <v/>
      </c>
      <c r="D14" s="6">
        <f>IF(ABS(C14)&lt;=E14,"PASS","FAIL")</f>
        <v/>
      </c>
      <c r="E14" s="6" t="n">
        <v>0.01</v>
      </c>
      <c r="F14" s="6" t="inlineStr">
        <is>
          <t>انسجام فرمولی</t>
        </is>
      </c>
    </row>
    <row r="15" ht="24" customHeight="1">
      <c r="A15" s="6" t="inlineStr">
        <is>
          <t>OUT-controlled_scale-1405</t>
        </is>
      </c>
      <c r="B15" s="6" t="inlineStr">
        <is>
          <t>GP−Opex=OP و OP−burden=NP (رشد کنترل‌شده 1405)</t>
        </is>
      </c>
      <c r="C15" s="6">
        <f>MAX(ABS('Forecast_Outputs'!J10-'Forecast_Outputs'!K10-'Forecast_Outputs'!L10),ABS('Forecast_Outputs'!L10-'Forecast_Outputs'!I10*'Forecast_Outputs'!G10-'Forecast_Outputs'!M10))</f>
        <v/>
      </c>
      <c r="D15" s="6">
        <f>IF(ABS(C15)&lt;=E15,"PASS","FAIL")</f>
        <v/>
      </c>
      <c r="E15" s="6" t="n">
        <v>0.01</v>
      </c>
      <c r="F15" s="6" t="inlineStr">
        <is>
          <t>انسجام فرمولی</t>
        </is>
      </c>
    </row>
    <row r="16" ht="24" customHeight="1">
      <c r="A16" s="6" t="inlineStr">
        <is>
          <t>OUT-controlled_scale-1406</t>
        </is>
      </c>
      <c r="B16" s="6" t="inlineStr">
        <is>
          <t>GP−Opex=OP و OP−burden=NP (رشد کنترل‌شده 1406)</t>
        </is>
      </c>
      <c r="C16" s="6">
        <f>MAX(ABS('Forecast_Outputs'!J11-'Forecast_Outputs'!K11-'Forecast_Outputs'!L11),ABS('Forecast_Outputs'!L11-'Forecast_Outputs'!I11*'Forecast_Outputs'!G11-'Forecast_Outputs'!M11))</f>
        <v/>
      </c>
      <c r="D16" s="6">
        <f>IF(ABS(C16)&lt;=E16,"PASS","FAIL")</f>
        <v/>
      </c>
      <c r="E16" s="6" t="n">
        <v>0.01</v>
      </c>
      <c r="F16" s="6" t="inlineStr">
        <is>
          <t>انسجام فرمولی</t>
        </is>
      </c>
    </row>
    <row r="17" ht="24" customHeight="1">
      <c r="A17" s="6" t="inlineStr">
        <is>
          <t>OUT-controlled_scale-1407</t>
        </is>
      </c>
      <c r="B17" s="6" t="inlineStr">
        <is>
          <t>GP−Opex=OP و OP−burden=NP (رشد کنترل‌شده 1407)</t>
        </is>
      </c>
      <c r="C17" s="6">
        <f>MAX(ABS('Forecast_Outputs'!J12-'Forecast_Outputs'!K12-'Forecast_Outputs'!L12),ABS('Forecast_Outputs'!L12-'Forecast_Outputs'!I12*'Forecast_Outputs'!G12-'Forecast_Outputs'!M12))</f>
        <v/>
      </c>
      <c r="D17" s="6">
        <f>IF(ABS(C17)&lt;=E17,"PASS","FAIL")</f>
        <v/>
      </c>
      <c r="E17" s="6" t="n">
        <v>0.01</v>
      </c>
      <c r="F17" s="6" t="inlineStr">
        <is>
          <t>انسجام فرمولی</t>
        </is>
      </c>
    </row>
    <row r="18" ht="24" customHeight="1">
      <c r="A18" s="6" t="inlineStr">
        <is>
          <t>OUT-controlled_scale-1408</t>
        </is>
      </c>
      <c r="B18" s="6" t="inlineStr">
        <is>
          <t>GP−Opex=OP و OP−burden=NP (رشد کنترل‌شده 1408)</t>
        </is>
      </c>
      <c r="C18" s="6">
        <f>MAX(ABS('Forecast_Outputs'!J13-'Forecast_Outputs'!K13-'Forecast_Outputs'!L13),ABS('Forecast_Outputs'!L13-'Forecast_Outputs'!I13*'Forecast_Outputs'!G13-'Forecast_Outputs'!M13))</f>
        <v/>
      </c>
      <c r="D18" s="6">
        <f>IF(ABS(C18)&lt;=E18,"PASS","FAIL")</f>
        <v/>
      </c>
      <c r="E18" s="6" t="n">
        <v>0.01</v>
      </c>
      <c r="F18" s="6" t="inlineStr">
        <is>
          <t>انسجام فرمولی</t>
        </is>
      </c>
    </row>
    <row r="19" ht="24" customHeight="1">
      <c r="A19" s="6" t="inlineStr">
        <is>
          <t>OUT-controlled_scale-1409</t>
        </is>
      </c>
      <c r="B19" s="6" t="inlineStr">
        <is>
          <t>GP−Opex=OP و OP−burden=NP (رشد کنترل‌شده 1409)</t>
        </is>
      </c>
      <c r="C19" s="6">
        <f>MAX(ABS('Forecast_Outputs'!J14-'Forecast_Outputs'!K14-'Forecast_Outputs'!L14),ABS('Forecast_Outputs'!L14-'Forecast_Outputs'!I14*'Forecast_Outputs'!G14-'Forecast_Outputs'!M14))</f>
        <v/>
      </c>
      <c r="D19" s="6">
        <f>IF(ABS(C19)&lt;=E19,"PASS","FAIL")</f>
        <v/>
      </c>
      <c r="E19" s="6" t="n">
        <v>0.01</v>
      </c>
      <c r="F19" s="6" t="inlineStr">
        <is>
          <t>انسجام فرمولی</t>
        </is>
      </c>
    </row>
    <row r="20" ht="24" customHeight="1">
      <c r="A20" s="6" t="inlineStr">
        <is>
          <t>OUT-margin_pressure-1405</t>
        </is>
      </c>
      <c r="B20" s="6" t="inlineStr">
        <is>
          <t>GP−Opex=OP و OP−burden=NP (فشار حاشیه 1405)</t>
        </is>
      </c>
      <c r="C20" s="6">
        <f>MAX(ABS('Forecast_Outputs'!J15-'Forecast_Outputs'!K15-'Forecast_Outputs'!L15),ABS('Forecast_Outputs'!L15-'Forecast_Outputs'!I15*'Forecast_Outputs'!G15-'Forecast_Outputs'!M15))</f>
        <v/>
      </c>
      <c r="D20" s="6">
        <f>IF(ABS(C20)&lt;=E20,"PASS","FAIL")</f>
        <v/>
      </c>
      <c r="E20" s="6" t="n">
        <v>0.01</v>
      </c>
      <c r="F20" s="6" t="inlineStr">
        <is>
          <t>انسجام فرمولی</t>
        </is>
      </c>
    </row>
    <row r="21" ht="24" customHeight="1">
      <c r="A21" s="6" t="inlineStr">
        <is>
          <t>OUT-margin_pressure-1406</t>
        </is>
      </c>
      <c r="B21" s="6" t="inlineStr">
        <is>
          <t>GP−Opex=OP و OP−burden=NP (فشار حاشیه 1406)</t>
        </is>
      </c>
      <c r="C21" s="6">
        <f>MAX(ABS('Forecast_Outputs'!J16-'Forecast_Outputs'!K16-'Forecast_Outputs'!L16),ABS('Forecast_Outputs'!L16-'Forecast_Outputs'!I16*'Forecast_Outputs'!G16-'Forecast_Outputs'!M16))</f>
        <v/>
      </c>
      <c r="D21" s="6">
        <f>IF(ABS(C21)&lt;=E21,"PASS","FAIL")</f>
        <v/>
      </c>
      <c r="E21" s="6" t="n">
        <v>0.01</v>
      </c>
      <c r="F21" s="6" t="inlineStr">
        <is>
          <t>انسجام فرمولی</t>
        </is>
      </c>
    </row>
    <row r="22" ht="24" customHeight="1">
      <c r="A22" s="6" t="inlineStr">
        <is>
          <t>OUT-margin_pressure-1407</t>
        </is>
      </c>
      <c r="B22" s="6" t="inlineStr">
        <is>
          <t>GP−Opex=OP و OP−burden=NP (فشار حاشیه 1407)</t>
        </is>
      </c>
      <c r="C22" s="6">
        <f>MAX(ABS('Forecast_Outputs'!J17-'Forecast_Outputs'!K17-'Forecast_Outputs'!L17),ABS('Forecast_Outputs'!L17-'Forecast_Outputs'!I17*'Forecast_Outputs'!G17-'Forecast_Outputs'!M17))</f>
        <v/>
      </c>
      <c r="D22" s="6">
        <f>IF(ABS(C22)&lt;=E22,"PASS","FAIL")</f>
        <v/>
      </c>
      <c r="E22" s="6" t="n">
        <v>0.01</v>
      </c>
      <c r="F22" s="6" t="inlineStr">
        <is>
          <t>انسجام فرمولی</t>
        </is>
      </c>
    </row>
    <row r="23" ht="24" customHeight="1">
      <c r="A23" s="6" t="inlineStr">
        <is>
          <t>OUT-margin_pressure-1408</t>
        </is>
      </c>
      <c r="B23" s="6" t="inlineStr">
        <is>
          <t>GP−Opex=OP و OP−burden=NP (فشار حاشیه 1408)</t>
        </is>
      </c>
      <c r="C23" s="6">
        <f>MAX(ABS('Forecast_Outputs'!J18-'Forecast_Outputs'!K18-'Forecast_Outputs'!L18),ABS('Forecast_Outputs'!L18-'Forecast_Outputs'!I18*'Forecast_Outputs'!G18-'Forecast_Outputs'!M18))</f>
        <v/>
      </c>
      <c r="D23" s="6">
        <f>IF(ABS(C23)&lt;=E23,"PASS","FAIL")</f>
        <v/>
      </c>
      <c r="E23" s="6" t="n">
        <v>0.01</v>
      </c>
      <c r="F23" s="6" t="inlineStr">
        <is>
          <t>انسجام فرمولی</t>
        </is>
      </c>
    </row>
    <row r="24" ht="24" customHeight="1">
      <c r="A24" s="6" t="inlineStr">
        <is>
          <t>OUT-margin_pressure-1409</t>
        </is>
      </c>
      <c r="B24" s="6" t="inlineStr">
        <is>
          <t>GP−Opex=OP و OP−burden=NP (فشار حاشیه 1409)</t>
        </is>
      </c>
      <c r="C24" s="6">
        <f>MAX(ABS('Forecast_Outputs'!J19-'Forecast_Outputs'!K19-'Forecast_Outputs'!L19),ABS('Forecast_Outputs'!L19-'Forecast_Outputs'!I19*'Forecast_Outputs'!G19-'Forecast_Outputs'!M19))</f>
        <v/>
      </c>
      <c r="D24" s="6">
        <f>IF(ABS(C24)&lt;=E24,"PASS","FAIL")</f>
        <v/>
      </c>
      <c r="E24" s="6" t="n">
        <v>0.01</v>
      </c>
      <c r="F24" s="6" t="inlineStr">
        <is>
          <t>انسجام فرمولی</t>
        </is>
      </c>
    </row>
    <row r="25" ht="24" customHeight="1">
      <c r="A25" s="6" t="inlineStr">
        <is>
          <t>OUT-stress-1405</t>
        </is>
      </c>
      <c r="B25" s="6" t="inlineStr">
        <is>
          <t>GP−Opex=OP و OP−burden=NP (تنش / شوک 1405)</t>
        </is>
      </c>
      <c r="C25" s="6">
        <f>MAX(ABS('Forecast_Outputs'!J20-'Forecast_Outputs'!K20-'Forecast_Outputs'!L20),ABS('Forecast_Outputs'!L20-'Forecast_Outputs'!I20*'Forecast_Outputs'!G20-'Forecast_Outputs'!M20))</f>
        <v/>
      </c>
      <c r="D25" s="6">
        <f>IF(ABS(C25)&lt;=E25,"PASS","FAIL")</f>
        <v/>
      </c>
      <c r="E25" s="6" t="n">
        <v>0.01</v>
      </c>
      <c r="F25" s="6" t="inlineStr">
        <is>
          <t>انسجام فرمولی</t>
        </is>
      </c>
    </row>
    <row r="26" ht="24" customHeight="1">
      <c r="A26" s="6" t="inlineStr">
        <is>
          <t>OUT-stress-1406</t>
        </is>
      </c>
      <c r="B26" s="6" t="inlineStr">
        <is>
          <t>GP−Opex=OP و OP−burden=NP (تنش / شوک 1406)</t>
        </is>
      </c>
      <c r="C26" s="6">
        <f>MAX(ABS('Forecast_Outputs'!J21-'Forecast_Outputs'!K21-'Forecast_Outputs'!L21),ABS('Forecast_Outputs'!L21-'Forecast_Outputs'!I21*'Forecast_Outputs'!G21-'Forecast_Outputs'!M21))</f>
        <v/>
      </c>
      <c r="D26" s="6">
        <f>IF(ABS(C26)&lt;=E26,"PASS","FAIL")</f>
        <v/>
      </c>
      <c r="E26" s="6" t="n">
        <v>0.01</v>
      </c>
      <c r="F26" s="6" t="inlineStr">
        <is>
          <t>انسجام فرمولی</t>
        </is>
      </c>
    </row>
    <row r="27" ht="24" customHeight="1">
      <c r="A27" s="6" t="inlineStr">
        <is>
          <t>OUT-stress-1407</t>
        </is>
      </c>
      <c r="B27" s="6" t="inlineStr">
        <is>
          <t>GP−Opex=OP و OP−burden=NP (تنش / شوک 1407)</t>
        </is>
      </c>
      <c r="C27" s="6">
        <f>MAX(ABS('Forecast_Outputs'!J22-'Forecast_Outputs'!K22-'Forecast_Outputs'!L22),ABS('Forecast_Outputs'!L22-'Forecast_Outputs'!I22*'Forecast_Outputs'!G22-'Forecast_Outputs'!M22))</f>
        <v/>
      </c>
      <c r="D27" s="6">
        <f>IF(ABS(C27)&lt;=E27,"PASS","FAIL")</f>
        <v/>
      </c>
      <c r="E27" s="6" t="n">
        <v>0.01</v>
      </c>
      <c r="F27" s="6" t="inlineStr">
        <is>
          <t>انسجام فرمولی</t>
        </is>
      </c>
    </row>
    <row r="28" ht="24" customHeight="1">
      <c r="A28" s="6" t="inlineStr">
        <is>
          <t>OUT-stress-1408</t>
        </is>
      </c>
      <c r="B28" s="6" t="inlineStr">
        <is>
          <t>GP−Opex=OP و OP−burden=NP (تنش / شوک 1408)</t>
        </is>
      </c>
      <c r="C28" s="6">
        <f>MAX(ABS('Forecast_Outputs'!J23-'Forecast_Outputs'!K23-'Forecast_Outputs'!L23),ABS('Forecast_Outputs'!L23-'Forecast_Outputs'!I23*'Forecast_Outputs'!G23-'Forecast_Outputs'!M23))</f>
        <v/>
      </c>
      <c r="D28" s="6">
        <f>IF(ABS(C28)&lt;=E28,"PASS","FAIL")</f>
        <v/>
      </c>
      <c r="E28" s="6" t="n">
        <v>0.01</v>
      </c>
      <c r="F28" s="6" t="inlineStr">
        <is>
          <t>انسجام فرمولی</t>
        </is>
      </c>
    </row>
    <row r="29" ht="24" customHeight="1">
      <c r="A29" s="6" t="inlineStr">
        <is>
          <t>OUT-stress-1409</t>
        </is>
      </c>
      <c r="B29" s="6" t="inlineStr">
        <is>
          <t>GP−Opex=OP و OP−burden=NP (تنش / شوک 1409)</t>
        </is>
      </c>
      <c r="C29" s="6">
        <f>MAX(ABS('Forecast_Outputs'!J24-'Forecast_Outputs'!K24-'Forecast_Outputs'!L24),ABS('Forecast_Outputs'!L24-'Forecast_Outputs'!I24*'Forecast_Outputs'!G24-'Forecast_Outputs'!M24))</f>
        <v/>
      </c>
      <c r="D29" s="6">
        <f>IF(ABS(C29)&lt;=E29,"PASS","FAIL")</f>
        <v/>
      </c>
      <c r="E29" s="6" t="n">
        <v>0.01</v>
      </c>
      <c r="F29" s="6" t="inlineStr">
        <is>
          <t>انسجام فرمولی</t>
        </is>
      </c>
    </row>
    <row r="30" ht="24" customHeight="1">
      <c r="A30" s="6" t="inlineStr">
        <is>
          <t>PROB-001</t>
        </is>
      </c>
      <c r="B30" s="6" t="inlineStr">
        <is>
          <t>احتمال سناریو تخصیص نیافته</t>
        </is>
      </c>
      <c r="C30" s="6">
        <f>IF(COUNTA('Futures_2x2'!F5:F8)=COUNTIF('Futures_2x2'!F5:F8,"تعیین نشده"),0,1)</f>
        <v/>
      </c>
      <c r="D30" s="6">
        <f>IF(ABS(C30)&lt;=E30,"PASS","FAIL")</f>
        <v/>
      </c>
      <c r="E30" s="6" t="n">
        <v>0</v>
      </c>
      <c r="F30" s="6" t="inlineStr">
        <is>
          <t>باید صفر باشد</t>
        </is>
      </c>
    </row>
    <row r="31" ht="24" customHeight="1">
      <c r="A31" s="6" t="inlineStr">
        <is>
          <t>ANCHOR-001</t>
        </is>
      </c>
      <c r="B31" s="6" t="inlineStr">
        <is>
          <t>اتصال ۱۴۰۴ به ۱۴۰۵ پایه</t>
        </is>
      </c>
      <c r="C31" s="6">
        <f>ABS('Forecast_Outputs'!I5-'Historical_1400_1404'!C9*(1+'Scenario_Inputs'!D5))</f>
        <v/>
      </c>
      <c r="D31" s="6">
        <f>IF(ABS(C31)&lt;=E31,"PASS","FAIL")</f>
        <v/>
      </c>
      <c r="E31" s="6" t="n">
        <v>0.01</v>
      </c>
      <c r="F31" s="6" t="inlineStr">
        <is>
          <t>باید نزدیک صفر باشد</t>
        </is>
      </c>
    </row>
    <row r="32" ht="24" customHeight="1">
      <c r="A32" s="6" t="inlineStr">
        <is>
          <t>META-SOURCE-001</t>
        </is>
      </c>
      <c r="B32" s="6" t="inlineStr">
        <is>
          <t>منبع/مبنای همه فرض‌ها ثبت شده</t>
        </is>
      </c>
      <c r="C32" s="6">
        <f>COUNTBLANK('Scenario_Inputs'!I5:I24)</f>
        <v/>
      </c>
      <c r="D32" s="6">
        <f>IF(ABS(C32)&lt;=E32,"PASS","OPEN")</f>
        <v/>
      </c>
      <c r="E32" s="6" t="n">
        <v>0</v>
      </c>
      <c r="F32" s="6" t="inlineStr">
        <is>
          <t>مورد باز باید صفر باشد</t>
        </is>
      </c>
    </row>
    <row r="33" ht="24" customHeight="1">
      <c r="A33" s="6" t="inlineStr">
        <is>
          <t>META-OWNER-001</t>
        </is>
      </c>
      <c r="B33" s="6" t="inlineStr">
        <is>
          <t>مالک همه فرض‌ها تعیین شده</t>
        </is>
      </c>
      <c r="C33" s="6">
        <f>COUNTBLANK('Scenario_Inputs'!J5:J24)+COUNTIF('Scenario_Inputs'!J5:J24,"نیازمند تعیین")</f>
        <v/>
      </c>
      <c r="D33" s="6">
        <f>IF(ABS(C33)&lt;=E33,"PASS","OPEN")</f>
        <v/>
      </c>
      <c r="E33" s="6" t="n">
        <v>0</v>
      </c>
      <c r="F33" s="6" t="inlineStr">
        <is>
          <t>تا تعیین مالک، گیت حکمرانی باز است</t>
        </is>
      </c>
    </row>
    <row r="34" ht="24" customHeight="1">
      <c r="A34" s="6" t="inlineStr">
        <is>
          <t>META-SCOPE-001</t>
        </is>
      </c>
      <c r="B34" s="6" t="inlineStr">
        <is>
          <t>دامنهٔ همه فرض‌ها تصویب شده</t>
        </is>
      </c>
      <c r="C34" s="6">
        <f>COUNTBLANK('Scenario_Inputs'!K5:K24)+COUNTIF('Scenario_Inputs'!K5:K24,"نیازمند تصویب")</f>
        <v/>
      </c>
      <c r="D34" s="6">
        <f>IF(ABS(C34)&lt;=E34,"PASS","OPEN")</f>
        <v/>
      </c>
      <c r="E34" s="6" t="n">
        <v>0</v>
      </c>
      <c r="F34" s="6" t="inlineStr">
        <is>
          <t>تا تصویب دامنه، گیت حکمرانی باز است</t>
        </is>
      </c>
    </row>
    <row r="35" ht="24" customHeight="1">
      <c r="A35" s="6" t="inlineStr">
        <is>
          <t>META-REVIEW-001</t>
        </is>
      </c>
      <c r="B35" s="6" t="inlineStr">
        <is>
          <t>تاریخ بازبینی همه فرض‌ها ثبت شده</t>
        </is>
      </c>
      <c r="C35" s="6">
        <f>COUNTBLANK('Scenario_Inputs'!L5:L24)</f>
        <v/>
      </c>
      <c r="D35" s="6">
        <f>IF(ABS(C35)&lt;=E35,"PASS","OPEN")</f>
        <v/>
      </c>
      <c r="E35" s="6" t="n">
        <v>0</v>
      </c>
      <c r="F35" s="6" t="inlineStr">
        <is>
          <t>مورد باز باید صفر باشد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0"/>
  <mergeCells count="2">
    <mergeCell ref="A2:F2"/>
    <mergeCell ref="A1:F1"/>
  </mergeCells>
  <pageMargins left="0.75" right="0.75" top="1" bottom="1" header="0.5" footer="0.5"/>
  <pageSetup orientation="landscape" paperSize="9" fitToHeight="0" fitToWidth="1"/>
  <headerFooter>
    <oddHeader>&amp;C&amp;"Vazirmatn,Bold"&amp;10 QA_Checks</oddHeader>
    <oddFooter>&amp;Cگزارش مجمع ۱۴۰۵ | مدل سناریوییِ قابل ویرایش | سناریویی، نه بودجه&amp;Rصفحه &amp;P از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1463A5"/>
    <outlinePr summaryBelow="1" summaryRight="1"/>
    <pageSetUpPr fitToPage="1"/>
  </sheetPr>
  <dimension ref="A1:N9"/>
  <sheetViews>
    <sheetView showGridLines="0" rightToLeft="1" zoomScale="90" zoomScaleNormal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8" customWidth="1" min="10" max="10"/>
    <col width="16" customWidth="1" min="11" max="11"/>
    <col width="15" customWidth="1" min="12" max="12"/>
    <col width="14" customWidth="1" min="13" max="13"/>
    <col width="14" customWidth="1" min="14" max="14"/>
  </cols>
  <sheetData>
    <row r="1" ht="34" customHeight="1">
      <c r="A1" s="1" t="inlineStr">
        <is>
          <t>سری تاریخی ۱۴۰۰ تا ۱۴۰۴ | مستند و محاسبه‌شده</t>
        </is>
      </c>
    </row>
    <row r="2" ht="32" customHeight="1">
      <c r="A2" s="2" t="inlineStr">
        <is>
          <t>همهٔ ارقام میلیارد ریال و اسمی‌اند؛ ۱۴۰۲ از میلیون ریال نرمال‌سازی شده است. CAGR تاریخی رشد واقعی نیست.</t>
        </is>
      </c>
    </row>
    <row r="4" ht="28" customHeight="1">
      <c r="A4" s="5" t="inlineStr">
        <is>
          <t>برچسب ادعا</t>
        </is>
      </c>
      <c r="B4" s="5" t="inlineStr">
        <is>
          <t>سال</t>
        </is>
      </c>
      <c r="C4" s="5" t="inlineStr">
        <is>
          <t>درآمد</t>
        </is>
      </c>
      <c r="D4" s="5" t="inlineStr">
        <is>
          <t>سود ناخالص</t>
        </is>
      </c>
      <c r="E4" s="5" t="inlineStr">
        <is>
          <t>سود عملیاتی</t>
        </is>
      </c>
      <c r="F4" s="5" t="inlineStr">
        <is>
          <t>سود خالص</t>
        </is>
      </c>
      <c r="G4" s="5" t="inlineStr">
        <is>
          <t>دارایی</t>
        </is>
      </c>
      <c r="H4" s="5" t="inlineStr">
        <is>
          <t>بدهی</t>
        </is>
      </c>
      <c r="I4" s="5" t="inlineStr">
        <is>
          <t>حقوق مالکانه</t>
        </is>
      </c>
      <c r="J4" s="5" t="inlineStr">
        <is>
          <t>جریان نقد عملیاتی</t>
        </is>
      </c>
      <c r="K4" s="5" t="inlineStr">
        <is>
          <t>نقد پایان دوره</t>
        </is>
      </c>
      <c r="L4" s="5" t="inlineStr">
        <is>
          <t>حاشیه ناخالص</t>
        </is>
      </c>
      <c r="M4" s="5" t="inlineStr">
        <is>
          <t>حاشیه خالص</t>
        </is>
      </c>
      <c r="N4" s="5" t="inlineStr">
        <is>
          <t>بدهی/حقوق</t>
        </is>
      </c>
    </row>
    <row r="5" ht="24" customHeight="1">
      <c r="A5" s="6" t="inlineStr">
        <is>
          <t>مستند / محاسبه‌شده</t>
        </is>
      </c>
      <c r="B5" s="6" t="n">
        <v>1400</v>
      </c>
      <c r="C5" s="7" t="n">
        <v>377.412</v>
      </c>
      <c r="D5" s="7" t="n">
        <v>125.997</v>
      </c>
      <c r="E5" s="7" t="n">
        <v>12.283</v>
      </c>
      <c r="F5" s="7" t="n">
        <v>11.956</v>
      </c>
      <c r="G5" s="7" t="n">
        <v>239.539</v>
      </c>
      <c r="H5" s="7" t="n">
        <v>177.41</v>
      </c>
      <c r="I5" s="7" t="n">
        <v>62.129</v>
      </c>
      <c r="J5" s="7" t="n">
        <v>-12.532</v>
      </c>
      <c r="K5" s="7" t="n">
        <v>63.236</v>
      </c>
      <c r="L5" s="9" t="n">
        <v>0.3338447108200057</v>
      </c>
      <c r="M5" s="9" t="n">
        <v>0.03167890793085541</v>
      </c>
      <c r="N5" s="11" t="n">
        <v>2.855510309195384</v>
      </c>
    </row>
    <row r="6" ht="24" customHeight="1">
      <c r="A6" s="6" t="inlineStr">
        <is>
          <t>مستند / محاسبه‌شده</t>
        </is>
      </c>
      <c r="B6" s="6" t="n">
        <v>1401</v>
      </c>
      <c r="C6" s="7" t="n">
        <v>537.538</v>
      </c>
      <c r="D6" s="7" t="n">
        <v>152.284</v>
      </c>
      <c r="E6" s="7" t="n">
        <v>7.764</v>
      </c>
      <c r="F6" s="7" t="n">
        <v>7.763</v>
      </c>
      <c r="G6" s="7" t="n">
        <v>319.278</v>
      </c>
      <c r="H6" s="7" t="n">
        <v>252.328</v>
      </c>
      <c r="I6" s="7" t="n">
        <v>66.95</v>
      </c>
      <c r="J6" s="7" t="n">
        <v>126.211</v>
      </c>
      <c r="K6" s="7" t="n">
        <v>141.775</v>
      </c>
      <c r="L6" s="9" t="n">
        <v>0.2832990411840651</v>
      </c>
      <c r="M6" s="9" t="n">
        <v>0.01444176969814227</v>
      </c>
      <c r="N6" s="11" t="n">
        <v>3.76890216579537</v>
      </c>
    </row>
    <row r="7" ht="24" customHeight="1">
      <c r="A7" s="6" t="inlineStr">
        <is>
          <t>مستند / محاسبه‌شده</t>
        </is>
      </c>
      <c r="B7" s="6" t="n">
        <v>1402</v>
      </c>
      <c r="C7" s="7" t="n">
        <v>918.796</v>
      </c>
      <c r="D7" s="7" t="n">
        <v>278.611</v>
      </c>
      <c r="E7" s="7" t="n">
        <v>32.914</v>
      </c>
      <c r="F7" s="7" t="n">
        <v>20.418</v>
      </c>
      <c r="G7" s="7" t="n">
        <v>829.4299999999999</v>
      </c>
      <c r="H7" s="7" t="n">
        <v>736.917</v>
      </c>
      <c r="I7" s="7" t="n">
        <v>92.51300000000001</v>
      </c>
      <c r="J7" s="7" t="n">
        <v>279.985</v>
      </c>
      <c r="K7" s="7" t="n">
        <v>101.499</v>
      </c>
      <c r="L7" s="9" t="n">
        <v>0.3032348856547046</v>
      </c>
      <c r="M7" s="9" t="n">
        <v>0.02222256082960744</v>
      </c>
      <c r="N7" s="11" t="n">
        <v>7.965550787456898</v>
      </c>
    </row>
    <row r="8" ht="24" customHeight="1">
      <c r="A8" s="6" t="inlineStr">
        <is>
          <t>مستند / محاسبه‌شده</t>
        </is>
      </c>
      <c r="B8" s="6" t="n">
        <v>1403</v>
      </c>
      <c r="C8" s="7" t="n">
        <v>1080.581</v>
      </c>
      <c r="D8" s="7" t="n">
        <v>401.717</v>
      </c>
      <c r="E8" s="7" t="n">
        <v>77.76000000000001</v>
      </c>
      <c r="F8" s="7" t="n">
        <v>19.446</v>
      </c>
      <c r="G8" s="7" t="n">
        <v>888.088</v>
      </c>
      <c r="H8" s="7" t="n">
        <v>810.657</v>
      </c>
      <c r="I8" s="7" t="n">
        <v>77.431</v>
      </c>
      <c r="J8" s="7" t="n">
        <v>189.786</v>
      </c>
      <c r="K8" s="7" t="n">
        <v>138.885</v>
      </c>
      <c r="L8" s="9" t="n">
        <v>0.3717601919708009</v>
      </c>
      <c r="M8" s="9" t="n">
        <v>0.01799587444161984</v>
      </c>
      <c r="N8" s="11" t="n">
        <v>10.46941147602382</v>
      </c>
    </row>
    <row r="9" ht="24" customHeight="1">
      <c r="A9" s="6" t="inlineStr">
        <is>
          <t>مستند / محاسبه‌شده</t>
        </is>
      </c>
      <c r="B9" s="6" t="n">
        <v>1404</v>
      </c>
      <c r="C9" s="7" t="n">
        <v>1575.896</v>
      </c>
      <c r="D9" s="7" t="n">
        <v>614.0599999999999</v>
      </c>
      <c r="E9" s="7" t="n">
        <v>90.658</v>
      </c>
      <c r="F9" s="7" t="n">
        <v>41.908</v>
      </c>
      <c r="G9" s="7" t="n">
        <v>1250.652</v>
      </c>
      <c r="H9" s="7" t="n">
        <v>1131.314</v>
      </c>
      <c r="I9" s="7" t="n">
        <v>119.338</v>
      </c>
      <c r="J9" s="7" t="n">
        <v>414.04</v>
      </c>
      <c r="K9" s="7" t="n">
        <v>302.687</v>
      </c>
      <c r="L9" s="9" t="n">
        <v>0.3896576931472635</v>
      </c>
      <c r="M9" s="9" t="n">
        <v>0.02659312543467336</v>
      </c>
      <c r="N9" s="11" t="n">
        <v>9.479914193299704</v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0"/>
  <mergeCells count="2">
    <mergeCell ref="A2:N2"/>
    <mergeCell ref="A1:N1"/>
  </mergeCells>
  <pageMargins left="0.75" right="0.75" top="1" bottom="1" header="0.5" footer="0.5"/>
  <pageSetup orientation="landscape" paperSize="9" fitToHeight="0" fitToWidth="1"/>
  <headerFooter>
    <oddHeader>&amp;C&amp;"Vazirmatn,Bold"&amp;10 Historical_1400_1404</oddHeader>
    <oddFooter>&amp;Cگزارش مجمع ۱۴۰۵ | مدل سناریوییِ قابل ویرایش | سناریویی، نه بودجه&amp;Rصفحه &amp;P از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tabColor rgb="001463A5"/>
    <outlinePr summaryBelow="1" summaryRight="1"/>
    <pageSetUpPr fitToPage="1"/>
  </sheetPr>
  <dimension ref="A1:L24"/>
  <sheetViews>
    <sheetView showGridLines="0" rightToLeft="1" zoomScale="90" zoomScaleNormal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0" customWidth="1" min="3" max="3"/>
    <col width="14" customWidth="1" min="4" max="4"/>
    <col width="15" customWidth="1" min="5" max="5"/>
    <col width="20" customWidth="1" min="6" max="6"/>
    <col width="18" customWidth="1" min="7" max="7"/>
    <col width="14" customWidth="1" min="8" max="8"/>
    <col width="22" customWidth="1" min="9" max="9"/>
    <col width="18" customWidth="1" min="10" max="10"/>
    <col width="18" customWidth="1" min="11" max="11"/>
    <col width="15" customWidth="1" min="12" max="12"/>
  </cols>
  <sheetData>
    <row r="1" ht="34" customHeight="1">
      <c r="A1" s="1" t="inlineStr">
        <is>
          <t>ورودی‌های سناریو | سلول‌های زرد قابل ویرایش</t>
        </is>
      </c>
    </row>
    <row r="2" ht="32" customHeight="1">
      <c r="A2" s="2" t="inlineStr">
        <is>
          <t>این مقادیر فرض‌های نمونهٔ برنامه‌ریزی‌اند، نه بودجه، پیش‌بینی قطعی یا احتمال. هر تغییر باید منبع، مالک و تاریخ بازبینی داشته باشد.</t>
        </is>
      </c>
    </row>
    <row r="4" ht="28" customHeight="1">
      <c r="A4" s="5" t="inlineStr">
        <is>
          <t>شناسه</t>
        </is>
      </c>
      <c r="B4" s="5" t="inlineStr">
        <is>
          <t>سناریو</t>
        </is>
      </c>
      <c r="C4" s="5" t="inlineStr">
        <is>
          <t>سال</t>
        </is>
      </c>
      <c r="D4" s="5" t="inlineStr">
        <is>
          <t>رشد درآمد</t>
        </is>
      </c>
      <c r="E4" s="5" t="inlineStr">
        <is>
          <t>حاشیه ناخالص</t>
        </is>
      </c>
      <c r="F4" s="5" t="inlineStr">
        <is>
          <t>هزینه عملیاتی/درآمد</t>
        </is>
      </c>
      <c r="G4" s="5" t="inlineStr">
        <is>
          <t>بار زیر عملیاتی</t>
        </is>
      </c>
      <c r="H4" s="5" t="inlineStr">
        <is>
          <t>CFO/درآمد</t>
        </is>
      </c>
      <c r="I4" s="5" t="inlineStr">
        <is>
          <t>منبع فرض</t>
        </is>
      </c>
      <c r="J4" s="5" t="inlineStr">
        <is>
          <t>مالک</t>
        </is>
      </c>
      <c r="K4" s="5" t="inlineStr">
        <is>
          <t>دامنه مصوب</t>
        </is>
      </c>
      <c r="L4" s="5" t="inlineStr">
        <is>
          <t>تاریخ بازبینی</t>
        </is>
      </c>
    </row>
    <row r="5" ht="24" customHeight="1">
      <c r="A5" s="6" t="inlineStr">
        <is>
          <t>base</t>
        </is>
      </c>
      <c r="B5" s="6" t="inlineStr">
        <is>
          <t>پایه</t>
        </is>
      </c>
      <c r="C5" s="6" t="n">
        <v>1405</v>
      </c>
      <c r="D5" s="12" t="n">
        <v>0.3</v>
      </c>
      <c r="E5" s="12" t="n">
        <v>0.38</v>
      </c>
      <c r="F5" s="12" t="n">
        <v>0.32</v>
      </c>
      <c r="G5" s="12" t="n">
        <v>0.03</v>
      </c>
      <c r="H5" s="12" t="n">
        <v>0.14</v>
      </c>
      <c r="I5" s="13" t="inlineStr">
        <is>
          <t>فرض تحلیلی این بسته</t>
        </is>
      </c>
      <c r="J5" s="13" t="inlineStr">
        <is>
          <t>نیازمند تعیین</t>
        </is>
      </c>
      <c r="K5" s="13" t="inlineStr">
        <is>
          <t>نیازمند تصویب</t>
        </is>
      </c>
      <c r="L5" s="13" t="inlineStr">
        <is>
          <t>۱۴۰۵/۰۶/۱۰</t>
        </is>
      </c>
    </row>
    <row r="6" ht="24" customHeight="1">
      <c r="A6" s="6" t="inlineStr">
        <is>
          <t>base</t>
        </is>
      </c>
      <c r="B6" s="6" t="inlineStr">
        <is>
          <t>پایه</t>
        </is>
      </c>
      <c r="C6" s="6" t="n">
        <v>1406</v>
      </c>
      <c r="D6" s="12" t="n">
        <v>0.27</v>
      </c>
      <c r="E6" s="12" t="n">
        <v>0.3825</v>
      </c>
      <c r="F6" s="12" t="n">
        <v>0.31875</v>
      </c>
      <c r="G6" s="12" t="n">
        <v>0.03</v>
      </c>
      <c r="H6" s="12" t="n">
        <v>0.1425</v>
      </c>
      <c r="I6" s="13" t="inlineStr">
        <is>
          <t>فرض تحلیلی این بسته</t>
        </is>
      </c>
      <c r="J6" s="13" t="inlineStr">
        <is>
          <t>نیازمند تعیین</t>
        </is>
      </c>
      <c r="K6" s="13" t="inlineStr">
        <is>
          <t>نیازمند تصویب</t>
        </is>
      </c>
      <c r="L6" s="13" t="inlineStr">
        <is>
          <t>۱۴۰۵/۰۶/۱۰</t>
        </is>
      </c>
    </row>
    <row r="7" ht="24" customHeight="1">
      <c r="A7" s="6" t="inlineStr">
        <is>
          <t>base</t>
        </is>
      </c>
      <c r="B7" s="6" t="inlineStr">
        <is>
          <t>پایه</t>
        </is>
      </c>
      <c r="C7" s="6" t="n">
        <v>1407</v>
      </c>
      <c r="D7" s="12" t="n">
        <v>0.24</v>
      </c>
      <c r="E7" s="12" t="n">
        <v>0.385</v>
      </c>
      <c r="F7" s="12" t="n">
        <v>0.3175</v>
      </c>
      <c r="G7" s="12" t="n">
        <v>0.03</v>
      </c>
      <c r="H7" s="12" t="n">
        <v>0.145</v>
      </c>
      <c r="I7" s="13" t="inlineStr">
        <is>
          <t>فرض تحلیلی این بسته</t>
        </is>
      </c>
      <c r="J7" s="13" t="inlineStr">
        <is>
          <t>نیازمند تعیین</t>
        </is>
      </c>
      <c r="K7" s="13" t="inlineStr">
        <is>
          <t>نیازمند تصویب</t>
        </is>
      </c>
      <c r="L7" s="13" t="inlineStr">
        <is>
          <t>۱۴۰۵/۰۶/۱۰</t>
        </is>
      </c>
    </row>
    <row r="8" ht="24" customHeight="1">
      <c r="A8" s="6" t="inlineStr">
        <is>
          <t>base</t>
        </is>
      </c>
      <c r="B8" s="6" t="inlineStr">
        <is>
          <t>پایه</t>
        </is>
      </c>
      <c r="C8" s="6" t="n">
        <v>1408</v>
      </c>
      <c r="D8" s="12" t="n">
        <v>0.21</v>
      </c>
      <c r="E8" s="12" t="n">
        <v>0.3875</v>
      </c>
      <c r="F8" s="12" t="n">
        <v>0.31625</v>
      </c>
      <c r="G8" s="12" t="n">
        <v>0.03</v>
      </c>
      <c r="H8" s="12" t="n">
        <v>0.1475</v>
      </c>
      <c r="I8" s="13" t="inlineStr">
        <is>
          <t>فرض تحلیلی این بسته</t>
        </is>
      </c>
      <c r="J8" s="13" t="inlineStr">
        <is>
          <t>نیازمند تعیین</t>
        </is>
      </c>
      <c r="K8" s="13" t="inlineStr">
        <is>
          <t>نیازمند تصویب</t>
        </is>
      </c>
      <c r="L8" s="13" t="inlineStr">
        <is>
          <t>۱۴۰۵/۰۶/۱۰</t>
        </is>
      </c>
    </row>
    <row r="9" ht="24" customHeight="1">
      <c r="A9" s="6" t="inlineStr">
        <is>
          <t>base</t>
        </is>
      </c>
      <c r="B9" s="6" t="inlineStr">
        <is>
          <t>پایه</t>
        </is>
      </c>
      <c r="C9" s="6" t="n">
        <v>1409</v>
      </c>
      <c r="D9" s="12" t="n">
        <v>0.18</v>
      </c>
      <c r="E9" s="12" t="n">
        <v>0.39</v>
      </c>
      <c r="F9" s="12" t="n">
        <v>0.315</v>
      </c>
      <c r="G9" s="12" t="n">
        <v>0.03</v>
      </c>
      <c r="H9" s="12" t="n">
        <v>0.15</v>
      </c>
      <c r="I9" s="13" t="inlineStr">
        <is>
          <t>فرض تحلیلی این بسته</t>
        </is>
      </c>
      <c r="J9" s="13" t="inlineStr">
        <is>
          <t>نیازمند تعیین</t>
        </is>
      </c>
      <c r="K9" s="13" t="inlineStr">
        <is>
          <t>نیازمند تصویب</t>
        </is>
      </c>
      <c r="L9" s="13" t="inlineStr">
        <is>
          <t>۱۴۰۵/۰۶/۱۰</t>
        </is>
      </c>
    </row>
    <row r="10" ht="24" customHeight="1">
      <c r="A10" s="6" t="inlineStr">
        <is>
          <t>controlled_scale</t>
        </is>
      </c>
      <c r="B10" s="6" t="inlineStr">
        <is>
          <t>رشد کنترل‌شده</t>
        </is>
      </c>
      <c r="C10" s="6" t="n">
        <v>1405</v>
      </c>
      <c r="D10" s="12" t="n">
        <v>0.42</v>
      </c>
      <c r="E10" s="12" t="n">
        <v>0.4</v>
      </c>
      <c r="F10" s="12" t="n">
        <v>0.315</v>
      </c>
      <c r="G10" s="12" t="n">
        <v>0.025</v>
      </c>
      <c r="H10" s="12" t="n">
        <v>0.18</v>
      </c>
      <c r="I10" s="13" t="inlineStr">
        <is>
          <t>فرض تحلیلی این بسته</t>
        </is>
      </c>
      <c r="J10" s="13" t="inlineStr">
        <is>
          <t>نیازمند تعیین</t>
        </is>
      </c>
      <c r="K10" s="13" t="inlineStr">
        <is>
          <t>نیازمند تصویب</t>
        </is>
      </c>
      <c r="L10" s="13" t="inlineStr">
        <is>
          <t>۱۴۰۵/۰۶/۱۰</t>
        </is>
      </c>
    </row>
    <row r="11" ht="24" customHeight="1">
      <c r="A11" s="6" t="inlineStr">
        <is>
          <t>controlled_scale</t>
        </is>
      </c>
      <c r="B11" s="6" t="inlineStr">
        <is>
          <t>رشد کنترل‌شده</t>
        </is>
      </c>
      <c r="C11" s="6" t="n">
        <v>1406</v>
      </c>
      <c r="D11" s="12" t="n">
        <v>0.36</v>
      </c>
      <c r="E11" s="12" t="n">
        <v>0.405</v>
      </c>
      <c r="F11" s="12" t="n">
        <v>0.31125</v>
      </c>
      <c r="G11" s="12" t="n">
        <v>0.025</v>
      </c>
      <c r="H11" s="12" t="n">
        <v>0.185</v>
      </c>
      <c r="I11" s="13" t="inlineStr">
        <is>
          <t>فرض تحلیلی این بسته</t>
        </is>
      </c>
      <c r="J11" s="13" t="inlineStr">
        <is>
          <t>نیازمند تعیین</t>
        </is>
      </c>
      <c r="K11" s="13" t="inlineStr">
        <is>
          <t>نیازمند تصویب</t>
        </is>
      </c>
      <c r="L11" s="13" t="inlineStr">
        <is>
          <t>۱۴۰۵/۰۶/۱۰</t>
        </is>
      </c>
    </row>
    <row r="12" ht="24" customHeight="1">
      <c r="A12" s="6" t="inlineStr">
        <is>
          <t>controlled_scale</t>
        </is>
      </c>
      <c r="B12" s="6" t="inlineStr">
        <is>
          <t>رشد کنترل‌شده</t>
        </is>
      </c>
      <c r="C12" s="6" t="n">
        <v>1407</v>
      </c>
      <c r="D12" s="12" t="n">
        <v>0.31</v>
      </c>
      <c r="E12" s="12" t="n">
        <v>0.41</v>
      </c>
      <c r="F12" s="12" t="n">
        <v>0.3075</v>
      </c>
      <c r="G12" s="12" t="n">
        <v>0.025</v>
      </c>
      <c r="H12" s="12" t="n">
        <v>0.19</v>
      </c>
      <c r="I12" s="13" t="inlineStr">
        <is>
          <t>فرض تحلیلی این بسته</t>
        </is>
      </c>
      <c r="J12" s="13" t="inlineStr">
        <is>
          <t>نیازمند تعیین</t>
        </is>
      </c>
      <c r="K12" s="13" t="inlineStr">
        <is>
          <t>نیازمند تصویب</t>
        </is>
      </c>
      <c r="L12" s="13" t="inlineStr">
        <is>
          <t>۱۴۰۵/۰۶/۱۰</t>
        </is>
      </c>
    </row>
    <row r="13" ht="24" customHeight="1">
      <c r="A13" s="6" t="inlineStr">
        <is>
          <t>controlled_scale</t>
        </is>
      </c>
      <c r="B13" s="6" t="inlineStr">
        <is>
          <t>رشد کنترل‌شده</t>
        </is>
      </c>
      <c r="C13" s="6" t="n">
        <v>1408</v>
      </c>
      <c r="D13" s="12" t="n">
        <v>0.27</v>
      </c>
      <c r="E13" s="12" t="n">
        <v>0.415</v>
      </c>
      <c r="F13" s="12" t="n">
        <v>0.30375</v>
      </c>
      <c r="G13" s="12" t="n">
        <v>0.025</v>
      </c>
      <c r="H13" s="12" t="n">
        <v>0.195</v>
      </c>
      <c r="I13" s="13" t="inlineStr">
        <is>
          <t>فرض تحلیلی این بسته</t>
        </is>
      </c>
      <c r="J13" s="13" t="inlineStr">
        <is>
          <t>نیازمند تعیین</t>
        </is>
      </c>
      <c r="K13" s="13" t="inlineStr">
        <is>
          <t>نیازمند تصویب</t>
        </is>
      </c>
      <c r="L13" s="13" t="inlineStr">
        <is>
          <t>۱۴۰۵/۰۶/۱۰</t>
        </is>
      </c>
    </row>
    <row r="14" ht="24" customHeight="1">
      <c r="A14" s="6" t="inlineStr">
        <is>
          <t>controlled_scale</t>
        </is>
      </c>
      <c r="B14" s="6" t="inlineStr">
        <is>
          <t>رشد کنترل‌شده</t>
        </is>
      </c>
      <c r="C14" s="6" t="n">
        <v>1409</v>
      </c>
      <c r="D14" s="12" t="n">
        <v>0.24</v>
      </c>
      <c r="E14" s="12" t="n">
        <v>0.42</v>
      </c>
      <c r="F14" s="12" t="n">
        <v>0.3</v>
      </c>
      <c r="G14" s="12" t="n">
        <v>0.025</v>
      </c>
      <c r="H14" s="12" t="n">
        <v>0.2</v>
      </c>
      <c r="I14" s="13" t="inlineStr">
        <is>
          <t>فرض تحلیلی این بسته</t>
        </is>
      </c>
      <c r="J14" s="13" t="inlineStr">
        <is>
          <t>نیازمند تعیین</t>
        </is>
      </c>
      <c r="K14" s="13" t="inlineStr">
        <is>
          <t>نیازمند تصویب</t>
        </is>
      </c>
      <c r="L14" s="13" t="inlineStr">
        <is>
          <t>۱۴۰۵/۰۶/۱۰</t>
        </is>
      </c>
    </row>
    <row r="15" ht="24" customHeight="1">
      <c r="A15" s="6" t="inlineStr">
        <is>
          <t>margin_pressure</t>
        </is>
      </c>
      <c r="B15" s="6" t="inlineStr">
        <is>
          <t>فشار حاشیه</t>
        </is>
      </c>
      <c r="C15" s="6" t="n">
        <v>1405</v>
      </c>
      <c r="D15" s="12" t="n">
        <v>0.12</v>
      </c>
      <c r="E15" s="12" t="n">
        <v>0.34</v>
      </c>
      <c r="F15" s="12" t="n">
        <v>0.315</v>
      </c>
      <c r="G15" s="12" t="n">
        <v>0.035</v>
      </c>
      <c r="H15" s="12" t="n">
        <v>0.08</v>
      </c>
      <c r="I15" s="13" t="inlineStr">
        <is>
          <t>فرض تحلیلی این بسته</t>
        </is>
      </c>
      <c r="J15" s="13" t="inlineStr">
        <is>
          <t>نیازمند تعیین</t>
        </is>
      </c>
      <c r="K15" s="13" t="inlineStr">
        <is>
          <t>نیازمند تصویب</t>
        </is>
      </c>
      <c r="L15" s="13" t="inlineStr">
        <is>
          <t>۱۴۰۵/۰۶/۱۰</t>
        </is>
      </c>
    </row>
    <row r="16" ht="24" customHeight="1">
      <c r="A16" s="6" t="inlineStr">
        <is>
          <t>margin_pressure</t>
        </is>
      </c>
      <c r="B16" s="6" t="inlineStr">
        <is>
          <t>فشار حاشیه</t>
        </is>
      </c>
      <c r="C16" s="6" t="n">
        <v>1406</v>
      </c>
      <c r="D16" s="12" t="n">
        <v>0.11</v>
      </c>
      <c r="E16" s="12" t="n">
        <v>0.3425</v>
      </c>
      <c r="F16" s="12" t="n">
        <v>0.3125</v>
      </c>
      <c r="G16" s="12" t="n">
        <v>0.03375</v>
      </c>
      <c r="H16" s="12" t="n">
        <v>0.08500000000000001</v>
      </c>
      <c r="I16" s="13" t="inlineStr">
        <is>
          <t>فرض تحلیلی این بسته</t>
        </is>
      </c>
      <c r="J16" s="13" t="inlineStr">
        <is>
          <t>نیازمند تعیین</t>
        </is>
      </c>
      <c r="K16" s="13" t="inlineStr">
        <is>
          <t>نیازمند تصویب</t>
        </is>
      </c>
      <c r="L16" s="13" t="inlineStr">
        <is>
          <t>۱۴۰۵/۰۶/۱۰</t>
        </is>
      </c>
    </row>
    <row r="17" ht="24" customHeight="1">
      <c r="A17" s="6" t="inlineStr">
        <is>
          <t>margin_pressure</t>
        </is>
      </c>
      <c r="B17" s="6" t="inlineStr">
        <is>
          <t>فشار حاشیه</t>
        </is>
      </c>
      <c r="C17" s="6" t="n">
        <v>1407</v>
      </c>
      <c r="D17" s="12" t="n">
        <v>0.1</v>
      </c>
      <c r="E17" s="12" t="n">
        <v>0.345</v>
      </c>
      <c r="F17" s="12" t="n">
        <v>0.31</v>
      </c>
      <c r="G17" s="12" t="n">
        <v>0.0325</v>
      </c>
      <c r="H17" s="12" t="n">
        <v>0.09</v>
      </c>
      <c r="I17" s="13" t="inlineStr">
        <is>
          <t>فرض تحلیلی این بسته</t>
        </is>
      </c>
      <c r="J17" s="13" t="inlineStr">
        <is>
          <t>نیازمند تعیین</t>
        </is>
      </c>
      <c r="K17" s="13" t="inlineStr">
        <is>
          <t>نیازمند تصویب</t>
        </is>
      </c>
      <c r="L17" s="13" t="inlineStr">
        <is>
          <t>۱۴۰۵/۰۶/۱۰</t>
        </is>
      </c>
    </row>
    <row r="18" ht="24" customHeight="1">
      <c r="A18" s="6" t="inlineStr">
        <is>
          <t>margin_pressure</t>
        </is>
      </c>
      <c r="B18" s="6" t="inlineStr">
        <is>
          <t>فشار حاشیه</t>
        </is>
      </c>
      <c r="C18" s="6" t="n">
        <v>1408</v>
      </c>
      <c r="D18" s="12" t="n">
        <v>0.09</v>
      </c>
      <c r="E18" s="12" t="n">
        <v>0.3475</v>
      </c>
      <c r="F18" s="12" t="n">
        <v>0.3075</v>
      </c>
      <c r="G18" s="12" t="n">
        <v>0.03125</v>
      </c>
      <c r="H18" s="12" t="n">
        <v>0.095</v>
      </c>
      <c r="I18" s="13" t="inlineStr">
        <is>
          <t>فرض تحلیلی این بسته</t>
        </is>
      </c>
      <c r="J18" s="13" t="inlineStr">
        <is>
          <t>نیازمند تعیین</t>
        </is>
      </c>
      <c r="K18" s="13" t="inlineStr">
        <is>
          <t>نیازمند تصویب</t>
        </is>
      </c>
      <c r="L18" s="13" t="inlineStr">
        <is>
          <t>۱۴۰۵/۰۶/۱۰</t>
        </is>
      </c>
    </row>
    <row r="19" ht="24" customHeight="1">
      <c r="A19" s="6" t="inlineStr">
        <is>
          <t>margin_pressure</t>
        </is>
      </c>
      <c r="B19" s="6" t="inlineStr">
        <is>
          <t>فشار حاشیه</t>
        </is>
      </c>
      <c r="C19" s="6" t="n">
        <v>1409</v>
      </c>
      <c r="D19" s="12" t="n">
        <v>0.08</v>
      </c>
      <c r="E19" s="12" t="n">
        <v>0.35</v>
      </c>
      <c r="F19" s="12" t="n">
        <v>0.305</v>
      </c>
      <c r="G19" s="12" t="n">
        <v>0.03</v>
      </c>
      <c r="H19" s="12" t="n">
        <v>0.1</v>
      </c>
      <c r="I19" s="13" t="inlineStr">
        <is>
          <t>فرض تحلیلی این بسته</t>
        </is>
      </c>
      <c r="J19" s="13" t="inlineStr">
        <is>
          <t>نیازمند تعیین</t>
        </is>
      </c>
      <c r="K19" s="13" t="inlineStr">
        <is>
          <t>نیازمند تصویب</t>
        </is>
      </c>
      <c r="L19" s="13" t="inlineStr">
        <is>
          <t>۱۴۰۵/۰۶/۱۰</t>
        </is>
      </c>
    </row>
    <row r="20" ht="24" customHeight="1">
      <c r="A20" s="6" t="inlineStr">
        <is>
          <t>stress</t>
        </is>
      </c>
      <c r="B20" s="6" t="inlineStr">
        <is>
          <t>تنش / شوک</t>
        </is>
      </c>
      <c r="C20" s="6" t="n">
        <v>1405</v>
      </c>
      <c r="D20" s="12" t="n">
        <v>-0.2</v>
      </c>
      <c r="E20" s="12" t="n">
        <v>0.27</v>
      </c>
      <c r="F20" s="12" t="n">
        <v>0.34</v>
      </c>
      <c r="G20" s="12" t="n">
        <v>0.05</v>
      </c>
      <c r="H20" s="12" t="n">
        <v>-0.08</v>
      </c>
      <c r="I20" s="13" t="inlineStr">
        <is>
          <t>فرض تحلیلی این بسته</t>
        </is>
      </c>
      <c r="J20" s="13" t="inlineStr">
        <is>
          <t>نیازمند تعیین</t>
        </is>
      </c>
      <c r="K20" s="13" t="inlineStr">
        <is>
          <t>نیازمند تصویب</t>
        </is>
      </c>
      <c r="L20" s="13" t="inlineStr">
        <is>
          <t>۱۴۰۵/۰۶/۱۰</t>
        </is>
      </c>
    </row>
    <row r="21" ht="24" customHeight="1">
      <c r="A21" s="6" t="inlineStr">
        <is>
          <t>stress</t>
        </is>
      </c>
      <c r="B21" s="6" t="inlineStr">
        <is>
          <t>تنش / شوک</t>
        </is>
      </c>
      <c r="C21" s="6" t="n">
        <v>1406</v>
      </c>
      <c r="D21" s="12" t="n">
        <v>-0.1</v>
      </c>
      <c r="E21" s="12" t="n">
        <v>0.285</v>
      </c>
      <c r="F21" s="12" t="n">
        <v>0.33375</v>
      </c>
      <c r="G21" s="12" t="n">
        <v>0.04625</v>
      </c>
      <c r="H21" s="12" t="n">
        <v>-0.04</v>
      </c>
      <c r="I21" s="13" t="inlineStr">
        <is>
          <t>فرض تحلیلی این بسته</t>
        </is>
      </c>
      <c r="J21" s="13" t="inlineStr">
        <is>
          <t>نیازمند تعیین</t>
        </is>
      </c>
      <c r="K21" s="13" t="inlineStr">
        <is>
          <t>نیازمند تصویب</t>
        </is>
      </c>
      <c r="L21" s="13" t="inlineStr">
        <is>
          <t>۱۴۰۵/۰۶/۱۰</t>
        </is>
      </c>
    </row>
    <row r="22" ht="24" customHeight="1">
      <c r="A22" s="6" t="inlineStr">
        <is>
          <t>stress</t>
        </is>
      </c>
      <c r="B22" s="6" t="inlineStr">
        <is>
          <t>تنش / شوک</t>
        </is>
      </c>
      <c r="C22" s="6" t="n">
        <v>1407</v>
      </c>
      <c r="D22" s="12" t="n">
        <v>0</v>
      </c>
      <c r="E22" s="12" t="n">
        <v>0.305</v>
      </c>
      <c r="F22" s="12" t="n">
        <v>0.3275</v>
      </c>
      <c r="G22" s="12" t="n">
        <v>0.0425</v>
      </c>
      <c r="H22" s="12" t="n">
        <v>0</v>
      </c>
      <c r="I22" s="13" t="inlineStr">
        <is>
          <t>فرض تحلیلی این بسته</t>
        </is>
      </c>
      <c r="J22" s="13" t="inlineStr">
        <is>
          <t>نیازمند تعیین</t>
        </is>
      </c>
      <c r="K22" s="13" t="inlineStr">
        <is>
          <t>نیازمند تصویب</t>
        </is>
      </c>
      <c r="L22" s="13" t="inlineStr">
        <is>
          <t>۱۴۰۵/۰۶/۱۰</t>
        </is>
      </c>
    </row>
    <row r="23" ht="24" customHeight="1">
      <c r="A23" s="6" t="inlineStr">
        <is>
          <t>stress</t>
        </is>
      </c>
      <c r="B23" s="6" t="inlineStr">
        <is>
          <t>تنش / شوک</t>
        </is>
      </c>
      <c r="C23" s="6" t="n">
        <v>1408</v>
      </c>
      <c r="D23" s="12" t="n">
        <v>0.08</v>
      </c>
      <c r="E23" s="12" t="n">
        <v>0.325</v>
      </c>
      <c r="F23" s="12" t="n">
        <v>0.32125</v>
      </c>
      <c r="G23" s="12" t="n">
        <v>0.03875</v>
      </c>
      <c r="H23" s="12" t="n">
        <v>0.04</v>
      </c>
      <c r="I23" s="13" t="inlineStr">
        <is>
          <t>فرض تحلیلی این بسته</t>
        </is>
      </c>
      <c r="J23" s="13" t="inlineStr">
        <is>
          <t>نیازمند تعیین</t>
        </is>
      </c>
      <c r="K23" s="13" t="inlineStr">
        <is>
          <t>نیازمند تصویب</t>
        </is>
      </c>
      <c r="L23" s="13" t="inlineStr">
        <is>
          <t>۱۴۰۵/۰۶/۱۰</t>
        </is>
      </c>
    </row>
    <row r="24" ht="24" customHeight="1">
      <c r="A24" s="6" t="inlineStr">
        <is>
          <t>stress</t>
        </is>
      </c>
      <c r="B24" s="6" t="inlineStr">
        <is>
          <t>تنش / شوک</t>
        </is>
      </c>
      <c r="C24" s="6" t="n">
        <v>1409</v>
      </c>
      <c r="D24" s="12" t="n">
        <v>0.15</v>
      </c>
      <c r="E24" s="12" t="n">
        <v>0.35</v>
      </c>
      <c r="F24" s="12" t="n">
        <v>0.315</v>
      </c>
      <c r="G24" s="12" t="n">
        <v>0.035</v>
      </c>
      <c r="H24" s="12" t="n">
        <v>0.08</v>
      </c>
      <c r="I24" s="13" t="inlineStr">
        <is>
          <t>فرض تحلیلی این بسته</t>
        </is>
      </c>
      <c r="J24" s="13" t="inlineStr">
        <is>
          <t>نیازمند تعیین</t>
        </is>
      </c>
      <c r="K24" s="13" t="inlineStr">
        <is>
          <t>نیازمند تصویب</t>
        </is>
      </c>
      <c r="L24" s="13" t="inlineStr">
        <is>
          <t>۱۴۰۵/۰۶/۱۰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0"/>
  <mergeCells count="2">
    <mergeCell ref="A2:L2"/>
    <mergeCell ref="A1:L1"/>
  </mergeCells>
  <dataValidations count="9">
    <dataValidation sqref="D5:D24" showDropDown="0" showInputMessage="1" showErrorMessage="1" allowBlank="0" errorTitle="ورودی نامعتبر" error="رشد درآمد باید بین منفی ۱۰۰٪ و ۲۰۰٪ باشد." promptTitle="فرض سناریویی" prompt="رشد درآمد باید بین منفی ۱۰۰٪ و ۲۰۰٪ باشد." type="decimal" errorStyle="stop" operator="between">
      <formula1>-1</formula1>
      <formula2>2</formula2>
    </dataValidation>
    <dataValidation sqref="E5:E24" showDropDown="0" showInputMessage="1" showErrorMessage="1" allowBlank="0" errorTitle="ورودی نامعتبر" error="حاشیه ناخالص باید بین صفر و ۱۰۰٪ باشد." promptTitle="فرض سناریویی" prompt="حاشیه ناخالص باید بین صفر و ۱۰۰٪ باشد." type="decimal" errorStyle="stop" operator="between">
      <formula1>0</formula1>
      <formula2>1</formula2>
    </dataValidation>
    <dataValidation sqref="F5:F24" showDropDown="0" showInputMessage="1" showErrorMessage="1" allowBlank="0" errorTitle="ورودی نامعتبر" error="نسبت هزینه عملیاتی باید بین صفر و ۱۰۰٪ باشد." promptTitle="فرض سناریویی" prompt="نسبت هزینه عملیاتی باید بین صفر و ۱۰۰٪ باشد." type="decimal" errorStyle="stop" operator="between">
      <formula1>0</formula1>
      <formula2>1</formula2>
    </dataValidation>
    <dataValidation sqref="G5:G24" showDropDown="0" showInputMessage="1" showErrorMessage="1" allowBlank="0" errorTitle="ورودی نامعتبر" error="بار زیر عملیاتی باید بین صفر و ۱۰۰٪ باشد." promptTitle="فرض سناریویی" prompt="بار زیر عملیاتی باید بین صفر و ۱۰۰٪ باشد." type="decimal" errorStyle="stop" operator="between">
      <formula1>0</formula1>
      <formula2>1</formula2>
    </dataValidation>
    <dataValidation sqref="H5:H24" showDropDown="0" showInputMessage="1" showErrorMessage="1" allowBlank="0" errorTitle="ورودی نامعتبر" error="حاشیه CFO باید بین منفی ۱۰۰٪ و ۱۰۰٪ باشد." promptTitle="فرض سناریویی" prompt="حاشیه CFO باید بین منفی ۱۰۰٪ و ۱۰۰٪ باشد." type="decimal" errorStyle="stop" operator="between">
      <formula1>-1</formula1>
      <formula2>1</formula2>
    </dataValidation>
    <dataValidation sqref="I5:I24" showDropDown="0" showInputMessage="1" showErrorMessage="1" allowBlank="0" errorTitle="فرادادهٔ فرض ناقص" error="برای هر فرض، منبع یا مبنای روشن ثبت کنید." promptTitle="حاکمیت فرض" prompt="برای هر فرض، منبع یا مبنای روشن ثبت کنید." type="custom" errorStyle="stop">
      <formula1>=LEN(TRIM(I5))&gt;0</formula1>
    </dataValidation>
    <dataValidation sqref="J5:J24" showDropDown="0" showInputMessage="1" showErrorMessage="1" allowBlank="0" errorTitle="فرادادهٔ فرض ناقص" error="مالک مشخص و پاسخ‌گو را جایگزین «نیازمند تعیین» کنید." promptTitle="حاکمیت فرض" prompt="مالک مشخص و پاسخ‌گو را جایگزین «نیازمند تعیین» کنید." type="custom" errorStyle="stop">
      <formula1>=AND(LEN(TRIM(J5))&gt;0,J5&lt;&gt;"نیازمند تعیین")</formula1>
    </dataValidation>
    <dataValidation sqref="K5:K24" showDropDown="0" showInputMessage="1" showErrorMessage="1" allowBlank="0" errorTitle="فرادادهٔ فرض ناقص" error="دامنهٔ مصوب را جایگزین «نیازمند تصویب» کنید." promptTitle="حاکمیت فرض" prompt="دامنهٔ مصوب را جایگزین «نیازمند تصویب» کنید." type="custom" errorStyle="stop">
      <formula1>=AND(LEN(TRIM(K5))&gt;0,K5&lt;&gt;"نیازمند تصویب")</formula1>
    </dataValidation>
    <dataValidation sqref="L5:L24" showDropDown="0" showInputMessage="1" showErrorMessage="1" allowBlank="0" errorTitle="فرادادهٔ فرض ناقص" error="تاریخ بازبینی هر فرض را ثبت کنید." promptTitle="حاکمیت فرض" prompt="تاریخ بازبینی هر فرض را ثبت کنید." type="custom" errorStyle="stop">
      <formula1>=LEN(TRIM(L5))&gt;0</formula1>
    </dataValidation>
  </dataValidations>
  <pageMargins left="0.75" right="0.75" top="1" bottom="1" header="0.5" footer="0.5"/>
  <pageSetup orientation="landscape" paperSize="9" fitToHeight="0" fitToWidth="1"/>
  <headerFooter>
    <oddHeader>&amp;C&amp;"Vazirmatn,Bold"&amp;10 Scenario_Inputs</oddHeader>
    <oddFooter>&amp;Cگزارش مجمع ۱۴۰۵ | مدل سناریوییِ قابل ویرایش | سناریویی، نه بودجه&amp;Rصفحه &amp;P از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tabColor rgb="001463A5"/>
    <outlinePr summaryBelow="1" summaryRight="1"/>
    <pageSetUpPr fitToPage="1"/>
  </sheetPr>
  <dimension ref="A1:O24"/>
  <sheetViews>
    <sheetView showGridLines="0" rightToLeft="1" zoomScale="90" zoomScaleNormal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0" customWidth="1" min="3" max="3"/>
    <col width="13" customWidth="1" min="4" max="4"/>
    <col width="14" customWidth="1" min="5" max="5"/>
    <col width="16" customWidth="1" min="6" max="6"/>
    <col width="17" customWidth="1" min="7" max="7"/>
    <col width="13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4" customWidth="1" min="15" max="15"/>
  </cols>
  <sheetData>
    <row r="1" ht="34" customHeight="1">
      <c r="A1" s="1" t="inlineStr">
        <is>
          <t>خروجی فرمولی سناریوها | ۱۴۰۵ تا ۱۴۰۹</t>
        </is>
      </c>
    </row>
    <row r="2" ht="32" customHeight="1">
      <c r="A2" s="2" t="inlineStr">
        <is>
          <t>درآمد، سود و جریان نقد عملیاتی از ورودی‌ها محاسبه می‌شوند. ترازنامه و نقد پایان دوره عمداً پیش‌بینی نشده‌اند.</t>
        </is>
      </c>
    </row>
    <row r="4" ht="28" customHeight="1">
      <c r="A4" s="5" t="inlineStr">
        <is>
          <t>شناسه</t>
        </is>
      </c>
      <c r="B4" s="5" t="inlineStr">
        <is>
          <t>سناریو</t>
        </is>
      </c>
      <c r="C4" s="5" t="inlineStr">
        <is>
          <t>سال</t>
        </is>
      </c>
      <c r="D4" s="5" t="inlineStr">
        <is>
          <t>رشد درآمد</t>
        </is>
      </c>
      <c r="E4" s="5" t="inlineStr">
        <is>
          <t>حاشیه ناخالص</t>
        </is>
      </c>
      <c r="F4" s="5" t="inlineStr">
        <is>
          <t>هزینه عملیاتی</t>
        </is>
      </c>
      <c r="G4" s="5" t="inlineStr">
        <is>
          <t>بار زیر عملیاتی</t>
        </is>
      </c>
      <c r="H4" s="5" t="inlineStr">
        <is>
          <t>CFO margin</t>
        </is>
      </c>
      <c r="I4" s="5" t="inlineStr">
        <is>
          <t>درآمد</t>
        </is>
      </c>
      <c r="J4" s="5" t="inlineStr">
        <is>
          <t>سود ناخالص</t>
        </is>
      </c>
      <c r="K4" s="5" t="inlineStr">
        <is>
          <t>هزینه عملیاتی</t>
        </is>
      </c>
      <c r="L4" s="5" t="inlineStr">
        <is>
          <t>سود عملیاتی</t>
        </is>
      </c>
      <c r="M4" s="5" t="inlineStr">
        <is>
          <t>سود خالص</t>
        </is>
      </c>
      <c r="N4" s="5" t="inlineStr">
        <is>
          <t>CFO</t>
        </is>
      </c>
      <c r="O4" s="5" t="inlineStr">
        <is>
          <t>حاشیه خالص</t>
        </is>
      </c>
    </row>
    <row r="5" ht="24" customHeight="1">
      <c r="A5" s="6">
        <f>'Scenario_Inputs'!A5</f>
        <v/>
      </c>
      <c r="B5" s="6">
        <f>'Scenario_Inputs'!B5</f>
        <v/>
      </c>
      <c r="C5" s="6">
        <f>'Scenario_Inputs'!C5</f>
        <v/>
      </c>
      <c r="D5" s="9">
        <f>'Scenario_Inputs'!D5</f>
        <v/>
      </c>
      <c r="E5" s="9">
        <f>'Scenario_Inputs'!E5</f>
        <v/>
      </c>
      <c r="F5" s="9">
        <f>'Scenario_Inputs'!F5</f>
        <v/>
      </c>
      <c r="G5" s="9">
        <f>'Scenario_Inputs'!G5</f>
        <v/>
      </c>
      <c r="H5" s="9">
        <f>'Scenario_Inputs'!H5</f>
        <v/>
      </c>
      <c r="I5" s="7">
        <f>'Historical_1400_1404'!$C$9*(1+D5)</f>
        <v/>
      </c>
      <c r="J5" s="7">
        <f>I5*E5</f>
        <v/>
      </c>
      <c r="K5" s="7">
        <f>I5*F5</f>
        <v/>
      </c>
      <c r="L5" s="7">
        <f>J5-K5</f>
        <v/>
      </c>
      <c r="M5" s="7">
        <f>L5-I5*G5</f>
        <v/>
      </c>
      <c r="N5" s="7">
        <f>I5*H5</f>
        <v/>
      </c>
      <c r="O5" s="9">
        <f>E5-F5-G5</f>
        <v/>
      </c>
    </row>
    <row r="6" ht="24" customHeight="1">
      <c r="A6" s="6">
        <f>'Scenario_Inputs'!A6</f>
        <v/>
      </c>
      <c r="B6" s="6">
        <f>'Scenario_Inputs'!B6</f>
        <v/>
      </c>
      <c r="C6" s="6">
        <f>'Scenario_Inputs'!C6</f>
        <v/>
      </c>
      <c r="D6" s="9">
        <f>'Scenario_Inputs'!D6</f>
        <v/>
      </c>
      <c r="E6" s="9">
        <f>'Scenario_Inputs'!E6</f>
        <v/>
      </c>
      <c r="F6" s="9">
        <f>'Scenario_Inputs'!F6</f>
        <v/>
      </c>
      <c r="G6" s="9">
        <f>'Scenario_Inputs'!G6</f>
        <v/>
      </c>
      <c r="H6" s="9">
        <f>'Scenario_Inputs'!H6</f>
        <v/>
      </c>
      <c r="I6" s="7">
        <f>I5*(1+D6)</f>
        <v/>
      </c>
      <c r="J6" s="7">
        <f>I6*E6</f>
        <v/>
      </c>
      <c r="K6" s="7">
        <f>I6*F6</f>
        <v/>
      </c>
      <c r="L6" s="7">
        <f>J6-K6</f>
        <v/>
      </c>
      <c r="M6" s="7">
        <f>L6-I6*G6</f>
        <v/>
      </c>
      <c r="N6" s="7">
        <f>I6*H6</f>
        <v/>
      </c>
      <c r="O6" s="9">
        <f>E6-F6-G6</f>
        <v/>
      </c>
    </row>
    <row r="7" ht="24" customHeight="1">
      <c r="A7" s="6">
        <f>'Scenario_Inputs'!A7</f>
        <v/>
      </c>
      <c r="B7" s="6">
        <f>'Scenario_Inputs'!B7</f>
        <v/>
      </c>
      <c r="C7" s="6">
        <f>'Scenario_Inputs'!C7</f>
        <v/>
      </c>
      <c r="D7" s="9">
        <f>'Scenario_Inputs'!D7</f>
        <v/>
      </c>
      <c r="E7" s="9">
        <f>'Scenario_Inputs'!E7</f>
        <v/>
      </c>
      <c r="F7" s="9">
        <f>'Scenario_Inputs'!F7</f>
        <v/>
      </c>
      <c r="G7" s="9">
        <f>'Scenario_Inputs'!G7</f>
        <v/>
      </c>
      <c r="H7" s="9">
        <f>'Scenario_Inputs'!H7</f>
        <v/>
      </c>
      <c r="I7" s="7">
        <f>I6*(1+D7)</f>
        <v/>
      </c>
      <c r="J7" s="7">
        <f>I7*E7</f>
        <v/>
      </c>
      <c r="K7" s="7">
        <f>I7*F7</f>
        <v/>
      </c>
      <c r="L7" s="7">
        <f>J7-K7</f>
        <v/>
      </c>
      <c r="M7" s="7">
        <f>L7-I7*G7</f>
        <v/>
      </c>
      <c r="N7" s="7">
        <f>I7*H7</f>
        <v/>
      </c>
      <c r="O7" s="9">
        <f>E7-F7-G7</f>
        <v/>
      </c>
    </row>
    <row r="8" ht="24" customHeight="1">
      <c r="A8" s="6">
        <f>'Scenario_Inputs'!A8</f>
        <v/>
      </c>
      <c r="B8" s="6">
        <f>'Scenario_Inputs'!B8</f>
        <v/>
      </c>
      <c r="C8" s="6">
        <f>'Scenario_Inputs'!C8</f>
        <v/>
      </c>
      <c r="D8" s="9">
        <f>'Scenario_Inputs'!D8</f>
        <v/>
      </c>
      <c r="E8" s="9">
        <f>'Scenario_Inputs'!E8</f>
        <v/>
      </c>
      <c r="F8" s="9">
        <f>'Scenario_Inputs'!F8</f>
        <v/>
      </c>
      <c r="G8" s="9">
        <f>'Scenario_Inputs'!G8</f>
        <v/>
      </c>
      <c r="H8" s="9">
        <f>'Scenario_Inputs'!H8</f>
        <v/>
      </c>
      <c r="I8" s="7">
        <f>I7*(1+D8)</f>
        <v/>
      </c>
      <c r="J8" s="7">
        <f>I8*E8</f>
        <v/>
      </c>
      <c r="K8" s="7">
        <f>I8*F8</f>
        <v/>
      </c>
      <c r="L8" s="7">
        <f>J8-K8</f>
        <v/>
      </c>
      <c r="M8" s="7">
        <f>L8-I8*G8</f>
        <v/>
      </c>
      <c r="N8" s="7">
        <f>I8*H8</f>
        <v/>
      </c>
      <c r="O8" s="9">
        <f>E8-F8-G8</f>
        <v/>
      </c>
    </row>
    <row r="9" ht="24" customHeight="1">
      <c r="A9" s="6">
        <f>'Scenario_Inputs'!A9</f>
        <v/>
      </c>
      <c r="B9" s="6">
        <f>'Scenario_Inputs'!B9</f>
        <v/>
      </c>
      <c r="C9" s="6">
        <f>'Scenario_Inputs'!C9</f>
        <v/>
      </c>
      <c r="D9" s="9">
        <f>'Scenario_Inputs'!D9</f>
        <v/>
      </c>
      <c r="E9" s="9">
        <f>'Scenario_Inputs'!E9</f>
        <v/>
      </c>
      <c r="F9" s="9">
        <f>'Scenario_Inputs'!F9</f>
        <v/>
      </c>
      <c r="G9" s="9">
        <f>'Scenario_Inputs'!G9</f>
        <v/>
      </c>
      <c r="H9" s="9">
        <f>'Scenario_Inputs'!H9</f>
        <v/>
      </c>
      <c r="I9" s="7">
        <f>I8*(1+D9)</f>
        <v/>
      </c>
      <c r="J9" s="7">
        <f>I9*E9</f>
        <v/>
      </c>
      <c r="K9" s="7">
        <f>I9*F9</f>
        <v/>
      </c>
      <c r="L9" s="7">
        <f>J9-K9</f>
        <v/>
      </c>
      <c r="M9" s="7">
        <f>L9-I9*G9</f>
        <v/>
      </c>
      <c r="N9" s="7">
        <f>I9*H9</f>
        <v/>
      </c>
      <c r="O9" s="9">
        <f>E9-F9-G9</f>
        <v/>
      </c>
    </row>
    <row r="10" ht="24" customHeight="1">
      <c r="A10" s="6">
        <f>'Scenario_Inputs'!A10</f>
        <v/>
      </c>
      <c r="B10" s="6">
        <f>'Scenario_Inputs'!B10</f>
        <v/>
      </c>
      <c r="C10" s="6">
        <f>'Scenario_Inputs'!C10</f>
        <v/>
      </c>
      <c r="D10" s="9">
        <f>'Scenario_Inputs'!D10</f>
        <v/>
      </c>
      <c r="E10" s="9">
        <f>'Scenario_Inputs'!E10</f>
        <v/>
      </c>
      <c r="F10" s="9">
        <f>'Scenario_Inputs'!F10</f>
        <v/>
      </c>
      <c r="G10" s="9">
        <f>'Scenario_Inputs'!G10</f>
        <v/>
      </c>
      <c r="H10" s="9">
        <f>'Scenario_Inputs'!H10</f>
        <v/>
      </c>
      <c r="I10" s="7">
        <f>'Historical_1400_1404'!$C$9*(1+D10)</f>
        <v/>
      </c>
      <c r="J10" s="7">
        <f>I10*E10</f>
        <v/>
      </c>
      <c r="K10" s="7">
        <f>I10*F10</f>
        <v/>
      </c>
      <c r="L10" s="7">
        <f>J10-K10</f>
        <v/>
      </c>
      <c r="M10" s="7">
        <f>L10-I10*G10</f>
        <v/>
      </c>
      <c r="N10" s="7">
        <f>I10*H10</f>
        <v/>
      </c>
      <c r="O10" s="9">
        <f>E10-F10-G10</f>
        <v/>
      </c>
    </row>
    <row r="11" ht="24" customHeight="1">
      <c r="A11" s="6">
        <f>'Scenario_Inputs'!A11</f>
        <v/>
      </c>
      <c r="B11" s="6">
        <f>'Scenario_Inputs'!B11</f>
        <v/>
      </c>
      <c r="C11" s="6">
        <f>'Scenario_Inputs'!C11</f>
        <v/>
      </c>
      <c r="D11" s="9">
        <f>'Scenario_Inputs'!D11</f>
        <v/>
      </c>
      <c r="E11" s="9">
        <f>'Scenario_Inputs'!E11</f>
        <v/>
      </c>
      <c r="F11" s="9">
        <f>'Scenario_Inputs'!F11</f>
        <v/>
      </c>
      <c r="G11" s="9">
        <f>'Scenario_Inputs'!G11</f>
        <v/>
      </c>
      <c r="H11" s="9">
        <f>'Scenario_Inputs'!H11</f>
        <v/>
      </c>
      <c r="I11" s="7">
        <f>I10*(1+D11)</f>
        <v/>
      </c>
      <c r="J11" s="7">
        <f>I11*E11</f>
        <v/>
      </c>
      <c r="K11" s="7">
        <f>I11*F11</f>
        <v/>
      </c>
      <c r="L11" s="7">
        <f>J11-K11</f>
        <v/>
      </c>
      <c r="M11" s="7">
        <f>L11-I11*G11</f>
        <v/>
      </c>
      <c r="N11" s="7">
        <f>I11*H11</f>
        <v/>
      </c>
      <c r="O11" s="9">
        <f>E11-F11-G11</f>
        <v/>
      </c>
    </row>
    <row r="12" ht="24" customHeight="1">
      <c r="A12" s="6">
        <f>'Scenario_Inputs'!A12</f>
        <v/>
      </c>
      <c r="B12" s="6">
        <f>'Scenario_Inputs'!B12</f>
        <v/>
      </c>
      <c r="C12" s="6">
        <f>'Scenario_Inputs'!C12</f>
        <v/>
      </c>
      <c r="D12" s="9">
        <f>'Scenario_Inputs'!D12</f>
        <v/>
      </c>
      <c r="E12" s="9">
        <f>'Scenario_Inputs'!E12</f>
        <v/>
      </c>
      <c r="F12" s="9">
        <f>'Scenario_Inputs'!F12</f>
        <v/>
      </c>
      <c r="G12" s="9">
        <f>'Scenario_Inputs'!G12</f>
        <v/>
      </c>
      <c r="H12" s="9">
        <f>'Scenario_Inputs'!H12</f>
        <v/>
      </c>
      <c r="I12" s="7">
        <f>I11*(1+D12)</f>
        <v/>
      </c>
      <c r="J12" s="7">
        <f>I12*E12</f>
        <v/>
      </c>
      <c r="K12" s="7">
        <f>I12*F12</f>
        <v/>
      </c>
      <c r="L12" s="7">
        <f>J12-K12</f>
        <v/>
      </c>
      <c r="M12" s="7">
        <f>L12-I12*G12</f>
        <v/>
      </c>
      <c r="N12" s="7">
        <f>I12*H12</f>
        <v/>
      </c>
      <c r="O12" s="9">
        <f>E12-F12-G12</f>
        <v/>
      </c>
    </row>
    <row r="13" ht="24" customHeight="1">
      <c r="A13" s="6">
        <f>'Scenario_Inputs'!A13</f>
        <v/>
      </c>
      <c r="B13" s="6">
        <f>'Scenario_Inputs'!B13</f>
        <v/>
      </c>
      <c r="C13" s="6">
        <f>'Scenario_Inputs'!C13</f>
        <v/>
      </c>
      <c r="D13" s="9">
        <f>'Scenario_Inputs'!D13</f>
        <v/>
      </c>
      <c r="E13" s="9">
        <f>'Scenario_Inputs'!E13</f>
        <v/>
      </c>
      <c r="F13" s="9">
        <f>'Scenario_Inputs'!F13</f>
        <v/>
      </c>
      <c r="G13" s="9">
        <f>'Scenario_Inputs'!G13</f>
        <v/>
      </c>
      <c r="H13" s="9">
        <f>'Scenario_Inputs'!H13</f>
        <v/>
      </c>
      <c r="I13" s="7">
        <f>I12*(1+D13)</f>
        <v/>
      </c>
      <c r="J13" s="7">
        <f>I13*E13</f>
        <v/>
      </c>
      <c r="K13" s="7">
        <f>I13*F13</f>
        <v/>
      </c>
      <c r="L13" s="7">
        <f>J13-K13</f>
        <v/>
      </c>
      <c r="M13" s="7">
        <f>L13-I13*G13</f>
        <v/>
      </c>
      <c r="N13" s="7">
        <f>I13*H13</f>
        <v/>
      </c>
      <c r="O13" s="9">
        <f>E13-F13-G13</f>
        <v/>
      </c>
    </row>
    <row r="14" ht="24" customHeight="1">
      <c r="A14" s="6">
        <f>'Scenario_Inputs'!A14</f>
        <v/>
      </c>
      <c r="B14" s="6">
        <f>'Scenario_Inputs'!B14</f>
        <v/>
      </c>
      <c r="C14" s="6">
        <f>'Scenario_Inputs'!C14</f>
        <v/>
      </c>
      <c r="D14" s="9">
        <f>'Scenario_Inputs'!D14</f>
        <v/>
      </c>
      <c r="E14" s="9">
        <f>'Scenario_Inputs'!E14</f>
        <v/>
      </c>
      <c r="F14" s="9">
        <f>'Scenario_Inputs'!F14</f>
        <v/>
      </c>
      <c r="G14" s="9">
        <f>'Scenario_Inputs'!G14</f>
        <v/>
      </c>
      <c r="H14" s="9">
        <f>'Scenario_Inputs'!H14</f>
        <v/>
      </c>
      <c r="I14" s="7">
        <f>I13*(1+D14)</f>
        <v/>
      </c>
      <c r="J14" s="7">
        <f>I14*E14</f>
        <v/>
      </c>
      <c r="K14" s="7">
        <f>I14*F14</f>
        <v/>
      </c>
      <c r="L14" s="7">
        <f>J14-K14</f>
        <v/>
      </c>
      <c r="M14" s="7">
        <f>L14-I14*G14</f>
        <v/>
      </c>
      <c r="N14" s="7">
        <f>I14*H14</f>
        <v/>
      </c>
      <c r="O14" s="9">
        <f>E14-F14-G14</f>
        <v/>
      </c>
    </row>
    <row r="15" ht="24" customHeight="1">
      <c r="A15" s="6">
        <f>'Scenario_Inputs'!A15</f>
        <v/>
      </c>
      <c r="B15" s="6">
        <f>'Scenario_Inputs'!B15</f>
        <v/>
      </c>
      <c r="C15" s="6">
        <f>'Scenario_Inputs'!C15</f>
        <v/>
      </c>
      <c r="D15" s="9">
        <f>'Scenario_Inputs'!D15</f>
        <v/>
      </c>
      <c r="E15" s="9">
        <f>'Scenario_Inputs'!E15</f>
        <v/>
      </c>
      <c r="F15" s="9">
        <f>'Scenario_Inputs'!F15</f>
        <v/>
      </c>
      <c r="G15" s="9">
        <f>'Scenario_Inputs'!G15</f>
        <v/>
      </c>
      <c r="H15" s="9">
        <f>'Scenario_Inputs'!H15</f>
        <v/>
      </c>
      <c r="I15" s="7">
        <f>'Historical_1400_1404'!$C$9*(1+D15)</f>
        <v/>
      </c>
      <c r="J15" s="7">
        <f>I15*E15</f>
        <v/>
      </c>
      <c r="K15" s="7">
        <f>I15*F15</f>
        <v/>
      </c>
      <c r="L15" s="7">
        <f>J15-K15</f>
        <v/>
      </c>
      <c r="M15" s="7">
        <f>L15-I15*G15</f>
        <v/>
      </c>
      <c r="N15" s="7">
        <f>I15*H15</f>
        <v/>
      </c>
      <c r="O15" s="9">
        <f>E15-F15-G15</f>
        <v/>
      </c>
    </row>
    <row r="16" ht="24" customHeight="1">
      <c r="A16" s="6">
        <f>'Scenario_Inputs'!A16</f>
        <v/>
      </c>
      <c r="B16" s="6">
        <f>'Scenario_Inputs'!B16</f>
        <v/>
      </c>
      <c r="C16" s="6">
        <f>'Scenario_Inputs'!C16</f>
        <v/>
      </c>
      <c r="D16" s="9">
        <f>'Scenario_Inputs'!D16</f>
        <v/>
      </c>
      <c r="E16" s="9">
        <f>'Scenario_Inputs'!E16</f>
        <v/>
      </c>
      <c r="F16" s="9">
        <f>'Scenario_Inputs'!F16</f>
        <v/>
      </c>
      <c r="G16" s="9">
        <f>'Scenario_Inputs'!G16</f>
        <v/>
      </c>
      <c r="H16" s="9">
        <f>'Scenario_Inputs'!H16</f>
        <v/>
      </c>
      <c r="I16" s="7">
        <f>I15*(1+D16)</f>
        <v/>
      </c>
      <c r="J16" s="7">
        <f>I16*E16</f>
        <v/>
      </c>
      <c r="K16" s="7">
        <f>I16*F16</f>
        <v/>
      </c>
      <c r="L16" s="7">
        <f>J16-K16</f>
        <v/>
      </c>
      <c r="M16" s="7">
        <f>L16-I16*G16</f>
        <v/>
      </c>
      <c r="N16" s="7">
        <f>I16*H16</f>
        <v/>
      </c>
      <c r="O16" s="9">
        <f>E16-F16-G16</f>
        <v/>
      </c>
    </row>
    <row r="17" ht="24" customHeight="1">
      <c r="A17" s="6">
        <f>'Scenario_Inputs'!A17</f>
        <v/>
      </c>
      <c r="B17" s="6">
        <f>'Scenario_Inputs'!B17</f>
        <v/>
      </c>
      <c r="C17" s="6">
        <f>'Scenario_Inputs'!C17</f>
        <v/>
      </c>
      <c r="D17" s="9">
        <f>'Scenario_Inputs'!D17</f>
        <v/>
      </c>
      <c r="E17" s="9">
        <f>'Scenario_Inputs'!E17</f>
        <v/>
      </c>
      <c r="F17" s="9">
        <f>'Scenario_Inputs'!F17</f>
        <v/>
      </c>
      <c r="G17" s="9">
        <f>'Scenario_Inputs'!G17</f>
        <v/>
      </c>
      <c r="H17" s="9">
        <f>'Scenario_Inputs'!H17</f>
        <v/>
      </c>
      <c r="I17" s="7">
        <f>I16*(1+D17)</f>
        <v/>
      </c>
      <c r="J17" s="7">
        <f>I17*E17</f>
        <v/>
      </c>
      <c r="K17" s="7">
        <f>I17*F17</f>
        <v/>
      </c>
      <c r="L17" s="7">
        <f>J17-K17</f>
        <v/>
      </c>
      <c r="M17" s="7">
        <f>L17-I17*G17</f>
        <v/>
      </c>
      <c r="N17" s="7">
        <f>I17*H17</f>
        <v/>
      </c>
      <c r="O17" s="9">
        <f>E17-F17-G17</f>
        <v/>
      </c>
    </row>
    <row r="18" ht="24" customHeight="1">
      <c r="A18" s="6">
        <f>'Scenario_Inputs'!A18</f>
        <v/>
      </c>
      <c r="B18" s="6">
        <f>'Scenario_Inputs'!B18</f>
        <v/>
      </c>
      <c r="C18" s="6">
        <f>'Scenario_Inputs'!C18</f>
        <v/>
      </c>
      <c r="D18" s="9">
        <f>'Scenario_Inputs'!D18</f>
        <v/>
      </c>
      <c r="E18" s="9">
        <f>'Scenario_Inputs'!E18</f>
        <v/>
      </c>
      <c r="F18" s="9">
        <f>'Scenario_Inputs'!F18</f>
        <v/>
      </c>
      <c r="G18" s="9">
        <f>'Scenario_Inputs'!G18</f>
        <v/>
      </c>
      <c r="H18" s="9">
        <f>'Scenario_Inputs'!H18</f>
        <v/>
      </c>
      <c r="I18" s="7">
        <f>I17*(1+D18)</f>
        <v/>
      </c>
      <c r="J18" s="7">
        <f>I18*E18</f>
        <v/>
      </c>
      <c r="K18" s="7">
        <f>I18*F18</f>
        <v/>
      </c>
      <c r="L18" s="7">
        <f>J18-K18</f>
        <v/>
      </c>
      <c r="M18" s="7">
        <f>L18-I18*G18</f>
        <v/>
      </c>
      <c r="N18" s="7">
        <f>I18*H18</f>
        <v/>
      </c>
      <c r="O18" s="9">
        <f>E18-F18-G18</f>
        <v/>
      </c>
    </row>
    <row r="19" ht="24" customHeight="1">
      <c r="A19" s="6">
        <f>'Scenario_Inputs'!A19</f>
        <v/>
      </c>
      <c r="B19" s="6">
        <f>'Scenario_Inputs'!B19</f>
        <v/>
      </c>
      <c r="C19" s="6">
        <f>'Scenario_Inputs'!C19</f>
        <v/>
      </c>
      <c r="D19" s="9">
        <f>'Scenario_Inputs'!D19</f>
        <v/>
      </c>
      <c r="E19" s="9">
        <f>'Scenario_Inputs'!E19</f>
        <v/>
      </c>
      <c r="F19" s="9">
        <f>'Scenario_Inputs'!F19</f>
        <v/>
      </c>
      <c r="G19" s="9">
        <f>'Scenario_Inputs'!G19</f>
        <v/>
      </c>
      <c r="H19" s="9">
        <f>'Scenario_Inputs'!H19</f>
        <v/>
      </c>
      <c r="I19" s="7">
        <f>I18*(1+D19)</f>
        <v/>
      </c>
      <c r="J19" s="7">
        <f>I19*E19</f>
        <v/>
      </c>
      <c r="K19" s="7">
        <f>I19*F19</f>
        <v/>
      </c>
      <c r="L19" s="7">
        <f>J19-K19</f>
        <v/>
      </c>
      <c r="M19" s="7">
        <f>L19-I19*G19</f>
        <v/>
      </c>
      <c r="N19" s="7">
        <f>I19*H19</f>
        <v/>
      </c>
      <c r="O19" s="9">
        <f>E19-F19-G19</f>
        <v/>
      </c>
    </row>
    <row r="20" ht="24" customHeight="1">
      <c r="A20" s="6">
        <f>'Scenario_Inputs'!A20</f>
        <v/>
      </c>
      <c r="B20" s="6">
        <f>'Scenario_Inputs'!B20</f>
        <v/>
      </c>
      <c r="C20" s="6">
        <f>'Scenario_Inputs'!C20</f>
        <v/>
      </c>
      <c r="D20" s="9">
        <f>'Scenario_Inputs'!D20</f>
        <v/>
      </c>
      <c r="E20" s="9">
        <f>'Scenario_Inputs'!E20</f>
        <v/>
      </c>
      <c r="F20" s="9">
        <f>'Scenario_Inputs'!F20</f>
        <v/>
      </c>
      <c r="G20" s="9">
        <f>'Scenario_Inputs'!G20</f>
        <v/>
      </c>
      <c r="H20" s="9">
        <f>'Scenario_Inputs'!H20</f>
        <v/>
      </c>
      <c r="I20" s="7">
        <f>'Historical_1400_1404'!$C$9*(1+D20)</f>
        <v/>
      </c>
      <c r="J20" s="7">
        <f>I20*E20</f>
        <v/>
      </c>
      <c r="K20" s="7">
        <f>I20*F20</f>
        <v/>
      </c>
      <c r="L20" s="7">
        <f>J20-K20</f>
        <v/>
      </c>
      <c r="M20" s="7">
        <f>L20-I20*G20</f>
        <v/>
      </c>
      <c r="N20" s="7">
        <f>I20*H20</f>
        <v/>
      </c>
      <c r="O20" s="9">
        <f>E20-F20-G20</f>
        <v/>
      </c>
    </row>
    <row r="21" ht="24" customHeight="1">
      <c r="A21" s="6">
        <f>'Scenario_Inputs'!A21</f>
        <v/>
      </c>
      <c r="B21" s="6">
        <f>'Scenario_Inputs'!B21</f>
        <v/>
      </c>
      <c r="C21" s="6">
        <f>'Scenario_Inputs'!C21</f>
        <v/>
      </c>
      <c r="D21" s="9">
        <f>'Scenario_Inputs'!D21</f>
        <v/>
      </c>
      <c r="E21" s="9">
        <f>'Scenario_Inputs'!E21</f>
        <v/>
      </c>
      <c r="F21" s="9">
        <f>'Scenario_Inputs'!F21</f>
        <v/>
      </c>
      <c r="G21" s="9">
        <f>'Scenario_Inputs'!G21</f>
        <v/>
      </c>
      <c r="H21" s="9">
        <f>'Scenario_Inputs'!H21</f>
        <v/>
      </c>
      <c r="I21" s="7">
        <f>I20*(1+D21)</f>
        <v/>
      </c>
      <c r="J21" s="7">
        <f>I21*E21</f>
        <v/>
      </c>
      <c r="K21" s="7">
        <f>I21*F21</f>
        <v/>
      </c>
      <c r="L21" s="7">
        <f>J21-K21</f>
        <v/>
      </c>
      <c r="M21" s="7">
        <f>L21-I21*G21</f>
        <v/>
      </c>
      <c r="N21" s="7">
        <f>I21*H21</f>
        <v/>
      </c>
      <c r="O21" s="9">
        <f>E21-F21-G21</f>
        <v/>
      </c>
    </row>
    <row r="22" ht="24" customHeight="1">
      <c r="A22" s="6">
        <f>'Scenario_Inputs'!A22</f>
        <v/>
      </c>
      <c r="B22" s="6">
        <f>'Scenario_Inputs'!B22</f>
        <v/>
      </c>
      <c r="C22" s="6">
        <f>'Scenario_Inputs'!C22</f>
        <v/>
      </c>
      <c r="D22" s="9">
        <f>'Scenario_Inputs'!D22</f>
        <v/>
      </c>
      <c r="E22" s="9">
        <f>'Scenario_Inputs'!E22</f>
        <v/>
      </c>
      <c r="F22" s="9">
        <f>'Scenario_Inputs'!F22</f>
        <v/>
      </c>
      <c r="G22" s="9">
        <f>'Scenario_Inputs'!G22</f>
        <v/>
      </c>
      <c r="H22" s="9">
        <f>'Scenario_Inputs'!H22</f>
        <v/>
      </c>
      <c r="I22" s="7">
        <f>I21*(1+D22)</f>
        <v/>
      </c>
      <c r="J22" s="7">
        <f>I22*E22</f>
        <v/>
      </c>
      <c r="K22" s="7">
        <f>I22*F22</f>
        <v/>
      </c>
      <c r="L22" s="7">
        <f>J22-K22</f>
        <v/>
      </c>
      <c r="M22" s="7">
        <f>L22-I22*G22</f>
        <v/>
      </c>
      <c r="N22" s="7">
        <f>I22*H22</f>
        <v/>
      </c>
      <c r="O22" s="9">
        <f>E22-F22-G22</f>
        <v/>
      </c>
    </row>
    <row r="23" ht="24" customHeight="1">
      <c r="A23" s="6">
        <f>'Scenario_Inputs'!A23</f>
        <v/>
      </c>
      <c r="B23" s="6">
        <f>'Scenario_Inputs'!B23</f>
        <v/>
      </c>
      <c r="C23" s="6">
        <f>'Scenario_Inputs'!C23</f>
        <v/>
      </c>
      <c r="D23" s="9">
        <f>'Scenario_Inputs'!D23</f>
        <v/>
      </c>
      <c r="E23" s="9">
        <f>'Scenario_Inputs'!E23</f>
        <v/>
      </c>
      <c r="F23" s="9">
        <f>'Scenario_Inputs'!F23</f>
        <v/>
      </c>
      <c r="G23" s="9">
        <f>'Scenario_Inputs'!G23</f>
        <v/>
      </c>
      <c r="H23" s="9">
        <f>'Scenario_Inputs'!H23</f>
        <v/>
      </c>
      <c r="I23" s="7">
        <f>I22*(1+D23)</f>
        <v/>
      </c>
      <c r="J23" s="7">
        <f>I23*E23</f>
        <v/>
      </c>
      <c r="K23" s="7">
        <f>I23*F23</f>
        <v/>
      </c>
      <c r="L23" s="7">
        <f>J23-K23</f>
        <v/>
      </c>
      <c r="M23" s="7">
        <f>L23-I23*G23</f>
        <v/>
      </c>
      <c r="N23" s="7">
        <f>I23*H23</f>
        <v/>
      </c>
      <c r="O23" s="9">
        <f>E23-F23-G23</f>
        <v/>
      </c>
    </row>
    <row r="24" ht="24" customHeight="1">
      <c r="A24" s="6">
        <f>'Scenario_Inputs'!A24</f>
        <v/>
      </c>
      <c r="B24" s="6">
        <f>'Scenario_Inputs'!B24</f>
        <v/>
      </c>
      <c r="C24" s="6">
        <f>'Scenario_Inputs'!C24</f>
        <v/>
      </c>
      <c r="D24" s="9">
        <f>'Scenario_Inputs'!D24</f>
        <v/>
      </c>
      <c r="E24" s="9">
        <f>'Scenario_Inputs'!E24</f>
        <v/>
      </c>
      <c r="F24" s="9">
        <f>'Scenario_Inputs'!F24</f>
        <v/>
      </c>
      <c r="G24" s="9">
        <f>'Scenario_Inputs'!G24</f>
        <v/>
      </c>
      <c r="H24" s="9">
        <f>'Scenario_Inputs'!H24</f>
        <v/>
      </c>
      <c r="I24" s="7">
        <f>I23*(1+D24)</f>
        <v/>
      </c>
      <c r="J24" s="7">
        <f>I24*E24</f>
        <v/>
      </c>
      <c r="K24" s="7">
        <f>I24*F24</f>
        <v/>
      </c>
      <c r="L24" s="7">
        <f>J24-K24</f>
        <v/>
      </c>
      <c r="M24" s="7">
        <f>L24-I24*G24</f>
        <v/>
      </c>
      <c r="N24" s="7">
        <f>I24*H24</f>
        <v/>
      </c>
      <c r="O24" s="9">
        <f>E24-F24-G24</f>
        <v/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0"/>
  <mergeCells count="2">
    <mergeCell ref="A1:O1"/>
    <mergeCell ref="A2:O2"/>
  </mergeCells>
  <pageMargins left="0.75" right="0.75" top="1" bottom="1" header="0.5" footer="0.5"/>
  <pageSetup orientation="landscape" paperSize="9" fitToHeight="0" fitToWidth="1"/>
  <headerFooter>
    <oddHeader>&amp;C&amp;"Vazirmatn,Bold"&amp;10 Forecast_Outputs</oddHeader>
    <oddFooter>&amp;Cگزارش مجمع ۱۴۰۵ | مدل سناریوییِ قابل ویرایش | سناریویی، نه بودجه&amp;Rصفحه &amp;P از &amp;N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tabColor rgb="001463A5"/>
    <outlinePr summaryBelow="1" summaryRight="1"/>
    <pageSetUpPr fitToPage="1"/>
  </sheetPr>
  <dimension ref="A1:J26"/>
  <sheetViews>
    <sheetView showGridLines="0" rightToLeft="1" zoomScale="90" zoomScaleNormal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9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</cols>
  <sheetData>
    <row r="1" ht="34" customHeight="1">
      <c r="A1" s="1" t="inlineStr">
        <is>
          <t>تحلیل حساسیت ۱۴۰۵</t>
        </is>
      </c>
    </row>
    <row r="2" ht="32" customHeight="1">
      <c r="A2" s="2" t="inlineStr">
        <is>
          <t>نقشهٔ اول: حاشیه ناخالص × هزینه عملیاتی با بار زیر عملیاتی ۳٪. نقشهٔ دوم: رشد درآمد × CFO margin. هیچ احتمال یا فراوانی آماری اعمال نشده است.</t>
        </is>
      </c>
    </row>
    <row r="4">
      <c r="A4" s="8" t="inlineStr">
        <is>
          <t>حساسیت سود خالص (میلیارد ریال)</t>
        </is>
      </c>
    </row>
    <row r="6" ht="24" customHeight="1">
      <c r="A6" s="6" t="inlineStr">
        <is>
          <t>GM \ Opex</t>
        </is>
      </c>
      <c r="B6" s="14" t="n">
        <v>0.28</v>
      </c>
      <c r="C6" s="14" t="n">
        <v>0.3</v>
      </c>
      <c r="D6" s="14" t="n">
        <v>0.32</v>
      </c>
      <c r="E6" s="14" t="n">
        <v>0.34</v>
      </c>
      <c r="F6" s="14" t="n">
        <v>0.36</v>
      </c>
    </row>
    <row r="7" ht="24" customHeight="1">
      <c r="A7" s="14" t="n">
        <v>0.32</v>
      </c>
      <c r="B7" s="7">
        <f>'Forecast_Outputs'!$I$5*($A7-B$6-'Scenario_Inputs'!$G$5)</f>
        <v/>
      </c>
      <c r="C7" s="7">
        <f>'Forecast_Outputs'!$I$5*($A7-C$6-'Scenario_Inputs'!$G$5)</f>
        <v/>
      </c>
      <c r="D7" s="7">
        <f>'Forecast_Outputs'!$I$5*($A7-D$6-'Scenario_Inputs'!$G$5)</f>
        <v/>
      </c>
      <c r="E7" s="7">
        <f>'Forecast_Outputs'!$I$5*($A7-E$6-'Scenario_Inputs'!$G$5)</f>
        <v/>
      </c>
      <c r="F7" s="7">
        <f>'Forecast_Outputs'!$I$5*($A7-F$6-'Scenario_Inputs'!$G$5)</f>
        <v/>
      </c>
    </row>
    <row r="8" ht="24" customHeight="1">
      <c r="A8" s="14" t="n">
        <v>0.34</v>
      </c>
      <c r="B8" s="7">
        <f>'Forecast_Outputs'!$I$5*($A8-B$6-'Scenario_Inputs'!$G$5)</f>
        <v/>
      </c>
      <c r="C8" s="7">
        <f>'Forecast_Outputs'!$I$5*($A8-C$6-'Scenario_Inputs'!$G$5)</f>
        <v/>
      </c>
      <c r="D8" s="7">
        <f>'Forecast_Outputs'!$I$5*($A8-D$6-'Scenario_Inputs'!$G$5)</f>
        <v/>
      </c>
      <c r="E8" s="7">
        <f>'Forecast_Outputs'!$I$5*($A8-E$6-'Scenario_Inputs'!$G$5)</f>
        <v/>
      </c>
      <c r="F8" s="7">
        <f>'Forecast_Outputs'!$I$5*($A8-F$6-'Scenario_Inputs'!$G$5)</f>
        <v/>
      </c>
    </row>
    <row r="9" ht="24" customHeight="1">
      <c r="A9" s="14" t="n">
        <v>0.36</v>
      </c>
      <c r="B9" s="7">
        <f>'Forecast_Outputs'!$I$5*($A9-B$6-'Scenario_Inputs'!$G$5)</f>
        <v/>
      </c>
      <c r="C9" s="7">
        <f>'Forecast_Outputs'!$I$5*($A9-C$6-'Scenario_Inputs'!$G$5)</f>
        <v/>
      </c>
      <c r="D9" s="7">
        <f>'Forecast_Outputs'!$I$5*($A9-D$6-'Scenario_Inputs'!$G$5)</f>
        <v/>
      </c>
      <c r="E9" s="7">
        <f>'Forecast_Outputs'!$I$5*($A9-E$6-'Scenario_Inputs'!$G$5)</f>
        <v/>
      </c>
      <c r="F9" s="7">
        <f>'Forecast_Outputs'!$I$5*($A9-F$6-'Scenario_Inputs'!$G$5)</f>
        <v/>
      </c>
    </row>
    <row r="10" ht="24" customHeight="1">
      <c r="A10" s="14" t="n">
        <v>0.38</v>
      </c>
      <c r="B10" s="7">
        <f>'Forecast_Outputs'!$I$5*($A10-B$6-'Scenario_Inputs'!$G$5)</f>
        <v/>
      </c>
      <c r="C10" s="7">
        <f>'Forecast_Outputs'!$I$5*($A10-C$6-'Scenario_Inputs'!$G$5)</f>
        <v/>
      </c>
      <c r="D10" s="7">
        <f>'Forecast_Outputs'!$I$5*($A10-D$6-'Scenario_Inputs'!$G$5)</f>
        <v/>
      </c>
      <c r="E10" s="7">
        <f>'Forecast_Outputs'!$I$5*($A10-E$6-'Scenario_Inputs'!$G$5)</f>
        <v/>
      </c>
      <c r="F10" s="7">
        <f>'Forecast_Outputs'!$I$5*($A10-F$6-'Scenario_Inputs'!$G$5)</f>
        <v/>
      </c>
    </row>
    <row r="11" ht="24" customHeight="1">
      <c r="A11" s="14" t="n">
        <v>0.4</v>
      </c>
      <c r="B11" s="7">
        <f>'Forecast_Outputs'!$I$5*($A11-B$6-'Scenario_Inputs'!$G$5)</f>
        <v/>
      </c>
      <c r="C11" s="7">
        <f>'Forecast_Outputs'!$I$5*($A11-C$6-'Scenario_Inputs'!$G$5)</f>
        <v/>
      </c>
      <c r="D11" s="7">
        <f>'Forecast_Outputs'!$I$5*($A11-D$6-'Scenario_Inputs'!$G$5)</f>
        <v/>
      </c>
      <c r="E11" s="7">
        <f>'Forecast_Outputs'!$I$5*($A11-E$6-'Scenario_Inputs'!$G$5)</f>
        <v/>
      </c>
      <c r="F11" s="7">
        <f>'Forecast_Outputs'!$I$5*($A11-F$6-'Scenario_Inputs'!$G$5)</f>
        <v/>
      </c>
    </row>
    <row r="12" ht="24" customHeight="1">
      <c r="A12" s="14" t="n">
        <v>0.42</v>
      </c>
      <c r="B12" s="7">
        <f>'Forecast_Outputs'!$I$5*($A12-B$6-'Scenario_Inputs'!$G$5)</f>
        <v/>
      </c>
      <c r="C12" s="7">
        <f>'Forecast_Outputs'!$I$5*($A12-C$6-'Scenario_Inputs'!$G$5)</f>
        <v/>
      </c>
      <c r="D12" s="7">
        <f>'Forecast_Outputs'!$I$5*($A12-D$6-'Scenario_Inputs'!$G$5)</f>
        <v/>
      </c>
      <c r="E12" s="7">
        <f>'Forecast_Outputs'!$I$5*($A12-E$6-'Scenario_Inputs'!$G$5)</f>
        <v/>
      </c>
      <c r="F12" s="7">
        <f>'Forecast_Outputs'!$I$5*($A12-F$6-'Scenario_Inputs'!$G$5)</f>
        <v/>
      </c>
    </row>
    <row r="13" ht="24" customHeight="1">
      <c r="A13" s="14" t="n">
        <v>0.44</v>
      </c>
      <c r="B13" s="7">
        <f>'Forecast_Outputs'!$I$5*($A13-B$6-'Scenario_Inputs'!$G$5)</f>
        <v/>
      </c>
      <c r="C13" s="7">
        <f>'Forecast_Outputs'!$I$5*($A13-C$6-'Scenario_Inputs'!$G$5)</f>
        <v/>
      </c>
      <c r="D13" s="7">
        <f>'Forecast_Outputs'!$I$5*($A13-D$6-'Scenario_Inputs'!$G$5)</f>
        <v/>
      </c>
      <c r="E13" s="7">
        <f>'Forecast_Outputs'!$I$5*($A13-E$6-'Scenario_Inputs'!$G$5)</f>
        <v/>
      </c>
      <c r="F13" s="7">
        <f>'Forecast_Outputs'!$I$5*($A13-F$6-'Scenario_Inputs'!$G$5)</f>
        <v/>
      </c>
    </row>
    <row r="14" ht="24" customHeight="1">
      <c r="A14" s="6" t="n"/>
      <c r="B14" s="6" t="n"/>
      <c r="C14" s="6" t="n"/>
      <c r="D14" s="6" t="n"/>
      <c r="E14" s="6" t="n"/>
      <c r="F14" s="6" t="n"/>
    </row>
    <row r="15" ht="24" customHeight="1">
      <c r="A15" s="6" t="n"/>
      <c r="B15" s="6" t="n"/>
      <c r="C15" s="6" t="n"/>
      <c r="D15" s="6" t="n"/>
      <c r="E15" s="6" t="n"/>
      <c r="F15" s="6" t="n"/>
    </row>
    <row r="16" ht="24" customHeight="1">
      <c r="A16" s="6" t="n"/>
      <c r="B16" s="6" t="n"/>
      <c r="C16" s="6" t="n"/>
      <c r="D16" s="6" t="n"/>
      <c r="E16" s="6" t="n"/>
      <c r="F16" s="6" t="n"/>
    </row>
    <row r="17" ht="24" customHeight="1">
      <c r="A17" s="6" t="inlineStr">
        <is>
          <t>حساسیت CFO (میلیارد ریال)</t>
        </is>
      </c>
      <c r="B17" s="6" t="n"/>
      <c r="C17" s="6" t="n"/>
      <c r="D17" s="6" t="n"/>
      <c r="E17" s="6" t="n"/>
      <c r="F17" s="6" t="n"/>
    </row>
    <row r="18" ht="24" customHeight="1">
      <c r="A18" s="6" t="n"/>
      <c r="B18" s="6" t="n"/>
      <c r="C18" s="6" t="n"/>
      <c r="D18" s="6" t="n"/>
      <c r="E18" s="6" t="n"/>
      <c r="F18" s="6" t="n"/>
    </row>
    <row r="19" ht="24" customHeight="1">
      <c r="A19" s="6" t="inlineStr">
        <is>
          <t>Growth \ CFO</t>
        </is>
      </c>
      <c r="B19" s="14" t="n">
        <v>0</v>
      </c>
      <c r="C19" s="14" t="n">
        <v>0.05</v>
      </c>
      <c r="D19" s="14" t="n">
        <v>0.1</v>
      </c>
      <c r="E19" s="14" t="n">
        <v>0.15</v>
      </c>
      <c r="F19" s="14" t="n">
        <v>0.2</v>
      </c>
    </row>
    <row r="20" ht="24" customHeight="1">
      <c r="A20" s="14" t="n">
        <v>0</v>
      </c>
      <c r="B20" s="7">
        <f>'Historical_1400_1404'!$C$9*(1+$A20)*B$19</f>
        <v/>
      </c>
      <c r="C20" s="7">
        <f>'Historical_1400_1404'!$C$9*(1+$A20)*C$19</f>
        <v/>
      </c>
      <c r="D20" s="7">
        <f>'Historical_1400_1404'!$C$9*(1+$A20)*D$19</f>
        <v/>
      </c>
      <c r="E20" s="7">
        <f>'Historical_1400_1404'!$C$9*(1+$A20)*E$19</f>
        <v/>
      </c>
      <c r="F20" s="7">
        <f>'Historical_1400_1404'!$C$9*(1+$A20)*F$19</f>
        <v/>
      </c>
    </row>
    <row r="21" ht="24" customHeight="1">
      <c r="A21" s="14" t="n">
        <v>0.1</v>
      </c>
      <c r="B21" s="7">
        <f>'Historical_1400_1404'!$C$9*(1+$A21)*B$19</f>
        <v/>
      </c>
      <c r="C21" s="7">
        <f>'Historical_1400_1404'!$C$9*(1+$A21)*C$19</f>
        <v/>
      </c>
      <c r="D21" s="7">
        <f>'Historical_1400_1404'!$C$9*(1+$A21)*D$19</f>
        <v/>
      </c>
      <c r="E21" s="7">
        <f>'Historical_1400_1404'!$C$9*(1+$A21)*E$19</f>
        <v/>
      </c>
      <c r="F21" s="7">
        <f>'Historical_1400_1404'!$C$9*(1+$A21)*F$19</f>
        <v/>
      </c>
    </row>
    <row r="22" ht="24" customHeight="1">
      <c r="A22" s="14" t="n">
        <v>0.2</v>
      </c>
      <c r="B22" s="7">
        <f>'Historical_1400_1404'!$C$9*(1+$A22)*B$19</f>
        <v/>
      </c>
      <c r="C22" s="7">
        <f>'Historical_1400_1404'!$C$9*(1+$A22)*C$19</f>
        <v/>
      </c>
      <c r="D22" s="7">
        <f>'Historical_1400_1404'!$C$9*(1+$A22)*D$19</f>
        <v/>
      </c>
      <c r="E22" s="7">
        <f>'Historical_1400_1404'!$C$9*(1+$A22)*E$19</f>
        <v/>
      </c>
      <c r="F22" s="7">
        <f>'Historical_1400_1404'!$C$9*(1+$A22)*F$19</f>
        <v/>
      </c>
    </row>
    <row r="23" ht="24" customHeight="1">
      <c r="A23" s="14" t="n">
        <v>0.3</v>
      </c>
      <c r="B23" s="7">
        <f>'Historical_1400_1404'!$C$9*(1+$A23)*B$19</f>
        <v/>
      </c>
      <c r="C23" s="7">
        <f>'Historical_1400_1404'!$C$9*(1+$A23)*C$19</f>
        <v/>
      </c>
      <c r="D23" s="7">
        <f>'Historical_1400_1404'!$C$9*(1+$A23)*D$19</f>
        <v/>
      </c>
      <c r="E23" s="7">
        <f>'Historical_1400_1404'!$C$9*(1+$A23)*E$19</f>
        <v/>
      </c>
      <c r="F23" s="7">
        <f>'Historical_1400_1404'!$C$9*(1+$A23)*F$19</f>
        <v/>
      </c>
    </row>
    <row r="24" ht="24" customHeight="1">
      <c r="A24" s="14" t="n">
        <v>0.4</v>
      </c>
      <c r="B24" s="7">
        <f>'Historical_1400_1404'!$C$9*(1+$A24)*B$19</f>
        <v/>
      </c>
      <c r="C24" s="7">
        <f>'Historical_1400_1404'!$C$9*(1+$A24)*C$19</f>
        <v/>
      </c>
      <c r="D24" s="7">
        <f>'Historical_1400_1404'!$C$9*(1+$A24)*D$19</f>
        <v/>
      </c>
      <c r="E24" s="7">
        <f>'Historical_1400_1404'!$C$9*(1+$A24)*E$19</f>
        <v/>
      </c>
      <c r="F24" s="7">
        <f>'Historical_1400_1404'!$C$9*(1+$A24)*F$19</f>
        <v/>
      </c>
    </row>
    <row r="25" ht="24" customHeight="1">
      <c r="A25" s="14" t="n">
        <v>0.5</v>
      </c>
      <c r="B25" s="7">
        <f>'Historical_1400_1404'!$C$9*(1+$A25)*B$19</f>
        <v/>
      </c>
      <c r="C25" s="7">
        <f>'Historical_1400_1404'!$C$9*(1+$A25)*C$19</f>
        <v/>
      </c>
      <c r="D25" s="7">
        <f>'Historical_1400_1404'!$C$9*(1+$A25)*D$19</f>
        <v/>
      </c>
      <c r="E25" s="7">
        <f>'Historical_1400_1404'!$C$9*(1+$A25)*E$19</f>
        <v/>
      </c>
      <c r="F25" s="7">
        <f>'Historical_1400_1404'!$C$9*(1+$A25)*F$19</f>
        <v/>
      </c>
    </row>
    <row r="26" ht="24" customHeight="1">
      <c r="A26" s="14" t="n">
        <v>0.6</v>
      </c>
      <c r="B26" s="7">
        <f>'Historical_1400_1404'!$C$9*(1+$A26)*B$19</f>
        <v/>
      </c>
      <c r="C26" s="7">
        <f>'Historical_1400_1404'!$C$9*(1+$A26)*C$19</f>
        <v/>
      </c>
      <c r="D26" s="7">
        <f>'Historical_1400_1404'!$C$9*(1+$A26)*D$19</f>
        <v/>
      </c>
      <c r="E26" s="7">
        <f>'Historical_1400_1404'!$C$9*(1+$A26)*E$19</f>
        <v/>
      </c>
      <c r="F26" s="7">
        <f>'Historical_1400_1404'!$C$9*(1+$A26)*F$19</f>
        <v/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0"/>
  <mergeCells count="2">
    <mergeCell ref="A1:J1"/>
    <mergeCell ref="A2:J2"/>
  </mergeCells>
  <conditionalFormatting sqref="B7:F13">
    <cfRule type="colorScale" priority="1">
      <colorScale>
        <cfvo type="min"/>
        <cfvo type="percentile" val="50"/>
        <cfvo type="max"/>
        <color rgb="00F4B2AF"/>
        <color rgb="00FFF0C9"/>
        <color rgb="00DDF1E5"/>
      </colorScale>
    </cfRule>
  </conditionalFormatting>
  <conditionalFormatting sqref="B20:F26">
    <cfRule type="colorScale" priority="2">
      <colorScale>
        <cfvo type="min"/>
        <cfvo type="percentile" val="50"/>
        <cfvo type="max"/>
        <color rgb="00FCE8E8"/>
        <color rgb="00FFF4D9"/>
        <color rgb="00DDF1E5"/>
      </colorScale>
    </cfRule>
  </conditionalFormatting>
  <pageMargins left="0.75" right="0.75" top="1" bottom="1" header="0.5" footer="0.5"/>
  <pageSetup orientation="landscape" paperSize="9" fitToHeight="0" fitToWidth="1"/>
  <headerFooter>
    <oddHeader>&amp;C&amp;"Vazirmatn,Bold"&amp;10 Sensitivity_1405</oddHeader>
    <oddFooter>&amp;Cگزارش مجمع ۱۴۰۵ | مدل سناریوییِ قابل ویرایش | سناریویی، نه بودجه&amp;Rصفحه &amp;P از &amp;N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tabColor rgb="001463A5"/>
    <outlinePr summaryBelow="1" summaryRight="1"/>
    <pageSetUpPr fitToPage="1"/>
  </sheetPr>
  <dimension ref="A1:H10"/>
  <sheetViews>
    <sheetView showGridLines="0" rightToLeft="1" zoomScale="90" zoomScaleNormal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20" customWidth="1" min="3" max="3"/>
    <col width="22" customWidth="1" min="4" max="4"/>
    <col width="23" customWidth="1" min="5" max="5"/>
    <col width="29" customWidth="1" min="6" max="6"/>
    <col width="17" customWidth="1" min="7" max="7"/>
    <col width="20" customWidth="1" min="8" max="8"/>
  </cols>
  <sheetData>
    <row r="1" ht="34" customHeight="1">
      <c r="A1" s="1" t="inlineStr">
        <is>
          <t>نقاط ماشه و پاسخ‌های مشروط</t>
        </is>
      </c>
    </row>
    <row r="2" ht="32" customHeight="1">
      <c r="A2" s="2" t="inlineStr">
        <is>
          <t>حدهای عددی صرفاً پیشنهادی و نیازمند تصویب‌اند؛ دادهٔ ماهانه/فصلی برای کالیبراسیون لازم است.</t>
        </is>
      </c>
    </row>
    <row r="4" ht="28" customHeight="1">
      <c r="A4" s="5" t="inlineStr">
        <is>
          <t>حوزه</t>
        </is>
      </c>
      <c r="B4" s="5" t="inlineStr">
        <is>
          <t>نشانهٔ پیش‌نگر</t>
        </is>
      </c>
      <c r="C4" s="5" t="inlineStr">
        <is>
          <t>سبز پیشنهادی</t>
        </is>
      </c>
      <c r="D4" s="5" t="inlineStr">
        <is>
          <t>هشدار پیشنهادی</t>
        </is>
      </c>
      <c r="E4" s="5" t="inlineStr">
        <is>
          <t>قرمز پیشنهادی</t>
        </is>
      </c>
      <c r="F4" s="5" t="inlineStr">
        <is>
          <t>پاسخ مشروط</t>
        </is>
      </c>
      <c r="G4" s="5" t="inlineStr">
        <is>
          <t>مالک</t>
        </is>
      </c>
      <c r="H4" s="5" t="inlineStr">
        <is>
          <t>وضعیت</t>
        </is>
      </c>
    </row>
    <row r="5" ht="24" customHeight="1">
      <c r="A5" s="6" t="inlineStr">
        <is>
          <t>تقاضا</t>
        </is>
      </c>
      <c r="B5" s="6" t="inlineStr">
        <is>
          <t>pipeline واجد شرایط / نرخ برد</t>
        </is>
      </c>
      <c r="C5" s="6" t="inlineStr">
        <is>
          <t>در باند مصوب</t>
        </is>
      </c>
      <c r="D5" s="6" t="inlineStr">
        <is>
          <t>یک دوره خارج از باند</t>
        </is>
      </c>
      <c r="E5" s="6" t="inlineStr">
        <is>
          <t>دو دوره خارج از باند</t>
        </is>
      </c>
      <c r="F5" s="6" t="inlineStr">
        <is>
          <t>بازبینی فروش/قیمت</t>
        </is>
      </c>
      <c r="G5" s="6" t="inlineStr">
        <is>
          <t>تجاری</t>
        </is>
      </c>
      <c r="H5" s="6" t="inlineStr">
        <is>
          <t>نیازمند تصویب</t>
        </is>
      </c>
    </row>
    <row r="6" ht="24" customHeight="1">
      <c r="A6" s="6" t="inlineStr">
        <is>
          <t>حاشیه</t>
        </is>
      </c>
      <c r="B6" s="6" t="inlineStr">
        <is>
          <t>حاشیه ناخالص و خالص</t>
        </is>
      </c>
      <c r="C6" s="6" t="inlineStr">
        <is>
          <t>NM ≥ 3%</t>
        </is>
      </c>
      <c r="D6" s="6" t="inlineStr">
        <is>
          <t>0% ≤ NM &lt; 3%</t>
        </is>
      </c>
      <c r="E6" s="6" t="inlineStr">
        <is>
          <t>NM &lt; 0%</t>
        </is>
      </c>
      <c r="F6" s="6" t="inlineStr">
        <is>
          <t>کاهش هزینه/ترکیب خدمت</t>
        </is>
      </c>
      <c r="G6" s="6" t="inlineStr">
        <is>
          <t>مالی</t>
        </is>
      </c>
      <c r="H6" s="6" t="inlineStr">
        <is>
          <t>نیازمند تصویب</t>
        </is>
      </c>
    </row>
    <row r="7" ht="24" customHeight="1">
      <c r="A7" s="6" t="inlineStr">
        <is>
          <t>وصول</t>
        </is>
      </c>
      <c r="B7" s="6" t="inlineStr">
        <is>
          <t>DSO / مطالبات معوق</t>
        </is>
      </c>
      <c r="C7" s="6" t="inlineStr">
        <is>
          <t>در سقف مصوب</t>
        </is>
      </c>
      <c r="D7" s="6" t="inlineStr">
        <is>
          <t>افزایش یک‌دوره‌ای</t>
        </is>
      </c>
      <c r="E7" s="6" t="inlineStr">
        <is>
          <t>نقض سقف/کف نقد</t>
        </is>
      </c>
      <c r="F7" s="6" t="inlineStr">
        <is>
          <t>گیت وصول و شروط پرداخت</t>
        </is>
      </c>
      <c r="G7" s="6" t="inlineStr">
        <is>
          <t>مالی</t>
        </is>
      </c>
      <c r="H7" s="6" t="inlineStr">
        <is>
          <t>نیازمند تصویب</t>
        </is>
      </c>
    </row>
    <row r="8" ht="24" customHeight="1">
      <c r="A8" s="6" t="inlineStr">
        <is>
          <t>نقد</t>
        </is>
      </c>
      <c r="B8" s="6" t="inlineStr">
        <is>
          <t>CFO / Revenue</t>
        </is>
      </c>
      <c r="C8" s="6" t="inlineStr">
        <is>
          <t>≥ 15%</t>
        </is>
      </c>
      <c r="D8" s="6" t="inlineStr">
        <is>
          <t>8% تا 15%</t>
        </is>
      </c>
      <c r="E8" s="6" t="inlineStr">
        <is>
          <t>&lt; 8%</t>
        </is>
      </c>
      <c r="F8" s="6" t="inlineStr">
        <is>
          <t>پیش‌بینی ۱۳هفته‌ای/حفاظت نقد</t>
        </is>
      </c>
      <c r="G8" s="6" t="inlineStr">
        <is>
          <t>مالی</t>
        </is>
      </c>
      <c r="H8" s="6" t="inlineStr">
        <is>
          <t>نیازمند تصویب</t>
        </is>
      </c>
    </row>
    <row r="9" ht="24" customHeight="1">
      <c r="A9" s="6" t="inlineStr">
        <is>
          <t>ظرفیت</t>
        </is>
      </c>
      <c r="B9" s="6" t="inlineStr">
        <is>
          <t>backlog / SLA / خطا</t>
        </is>
      </c>
      <c r="C9" s="6" t="inlineStr">
        <is>
          <t>در حدود مصوب</t>
        </is>
      </c>
      <c r="D9" s="6" t="inlineStr">
        <is>
          <t>یکی خارج از حد</t>
        </is>
      </c>
      <c r="E9" s="6" t="inlineStr">
        <is>
          <t>backlog و خطا هم‌زمان</t>
        </is>
      </c>
      <c r="F9" s="6" t="inlineStr">
        <is>
          <t>توقف مقیاس/بازطراحی</t>
        </is>
      </c>
      <c r="G9" s="6" t="inlineStr">
        <is>
          <t>عملیات</t>
        </is>
      </c>
      <c r="H9" s="6" t="inlineStr">
        <is>
          <t>نیازمند تصویب</t>
        </is>
      </c>
    </row>
    <row r="10" ht="24" customHeight="1">
      <c r="A10" s="6" t="inlineStr">
        <is>
          <t>کیفیت داده</t>
        </is>
      </c>
      <c r="B10" s="6" t="inlineStr">
        <is>
          <t>lineage / مغایرت تطبیق</t>
        </is>
      </c>
      <c r="C10" s="6" t="inlineStr">
        <is>
          <t>مالک‌دار و بسته</t>
        </is>
      </c>
      <c r="D10" s="6" t="inlineStr">
        <is>
          <t>مغایرت با موعد</t>
        </is>
      </c>
      <c r="E10" s="6" t="inlineStr">
        <is>
          <t>مغایرت بااهمیت بی‌مالک</t>
        </is>
      </c>
      <c r="F10" s="6" t="inlineStr">
        <is>
          <t>توقف اتکا و بازگشت به G0</t>
        </is>
      </c>
      <c r="G10" s="6" t="inlineStr">
        <is>
          <t>مالک داده</t>
        </is>
      </c>
      <c r="H10" s="6" t="inlineStr">
        <is>
          <t>نیازمند تصویب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0"/>
  <mergeCells count="2">
    <mergeCell ref="A2:H2"/>
    <mergeCell ref="A1:H1"/>
  </mergeCells>
  <pageMargins left="0.75" right="0.75" top="1" bottom="1" header="0.5" footer="0.5"/>
  <pageSetup orientation="landscape" paperSize="9" fitToHeight="0" fitToWidth="1"/>
  <headerFooter>
    <oddHeader>&amp;C&amp;"Vazirmatn,Bold"&amp;10 Stress_Triggers</oddHeader>
    <oddFooter>&amp;Cگزارش مجمع ۱۴۰۵ | مدل سناریوییِ قابل ویرایش | سناریویی، نه بودجه&amp;Rصفحه &amp;P از &amp;N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tabColor rgb="001463A5"/>
    <outlinePr summaryBelow="1" summaryRight="1"/>
    <pageSetUpPr fitToPage="1"/>
  </sheetPr>
  <dimension ref="A1:H18"/>
  <sheetViews>
    <sheetView showGridLines="0" rightToLeft="1" zoomScale="90" zoomScaleNormal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33" customWidth="1" min="2" max="2"/>
    <col width="31" customWidth="1" min="3" max="3"/>
    <col width="43" customWidth="1" min="4" max="4"/>
    <col width="32" customWidth="1" min="5" max="5"/>
    <col width="15" customWidth="1" min="6" max="6"/>
    <col width="18" customWidth="1" min="7" max="7"/>
    <col width="15" customWidth="1" min="8" max="8"/>
  </cols>
  <sheetData>
    <row r="1" ht="34" customHeight="1">
      <c r="A1" s="1" t="inlineStr">
        <is>
          <t>آینده‌پژوهی ۲×۲ و STEEP</t>
        </is>
      </c>
    </row>
    <row r="2" ht="32" customHeight="1">
      <c r="A2" s="2" t="inlineStr">
        <is>
          <t>محور افقی: سرعت پذیرش | محور عمودی: تاب‌آوری نقد و اجرا | روایات غیراحتمالی‌اند.</t>
        </is>
      </c>
    </row>
    <row r="4" ht="28" customHeight="1">
      <c r="A4" s="5" t="inlineStr">
        <is>
          <t>سناریوی آینده</t>
        </is>
      </c>
      <c r="B4" s="5" t="inlineStr">
        <is>
          <t>سرعت پذیرش</t>
        </is>
      </c>
      <c r="C4" s="5" t="inlineStr">
        <is>
          <t>تاب‌آوری</t>
        </is>
      </c>
      <c r="D4" s="5" t="inlineStr">
        <is>
          <t>موضع راهبردی</t>
        </is>
      </c>
      <c r="E4" s="5" t="inlineStr">
        <is>
          <t>نشانه‌های کلیدی</t>
        </is>
      </c>
      <c r="F4" s="5" t="inlineStr">
        <is>
          <t>احتمال</t>
        </is>
      </c>
      <c r="G4" s="5" t="inlineStr">
        <is>
          <t>مالک بازبینی</t>
        </is>
      </c>
      <c r="H4" s="5" t="inlineStr">
        <is>
          <t>تاریخ</t>
        </is>
      </c>
    </row>
    <row r="5" ht="24" customHeight="1">
      <c r="A5" s="6" t="inlineStr">
        <is>
          <t>هستهٔ مقاوم</t>
        </is>
      </c>
      <c r="B5" s="6" t="inlineStr">
        <is>
          <t>کند</t>
        </is>
      </c>
      <c r="C5" s="6" t="inlineStr">
        <is>
          <t>قوی</t>
        </is>
      </c>
      <c r="D5" s="6" t="inlineStr">
        <is>
          <t>تمرکز بر خدمات سودده، اتوماسیون و حفظ اختیار توسعه</t>
        </is>
      </c>
      <c r="E5" s="6" t="inlineStr">
        <is>
          <t>تقاضا، حاشیه، وصول، SLA، lineage</t>
        </is>
      </c>
      <c r="F5" s="6" t="inlineStr">
        <is>
          <t>تعیین نشده</t>
        </is>
      </c>
      <c r="G5" s="6" t="inlineStr">
        <is>
          <t>نیازمند تعیین</t>
        </is>
      </c>
      <c r="H5" s="6" t="inlineStr">
        <is>
          <t>۱۴۰۵/۰۶/۱۰</t>
        </is>
      </c>
    </row>
    <row r="6" ht="24" customHeight="1">
      <c r="A6" s="6" t="inlineStr">
        <is>
          <t>سکوی دادهٔ قابل‌مقیاس</t>
        </is>
      </c>
      <c r="B6" s="6" t="inlineStr">
        <is>
          <t>سریع</t>
        </is>
      </c>
      <c r="C6" s="6" t="inlineStr">
        <is>
          <t>قوی</t>
        </is>
      </c>
      <c r="D6" s="6" t="inlineStr">
        <is>
          <t>مقیاس مرحله‌ای پس از عبور هم‌زمان از گیت تقاضا، حاشیه، وصول و کیفیت</t>
        </is>
      </c>
      <c r="E6" s="6" t="inlineStr">
        <is>
          <t>تقاضا، حاشیه، وصول، SLA، lineage</t>
        </is>
      </c>
      <c r="F6" s="6" t="inlineStr">
        <is>
          <t>تعیین نشده</t>
        </is>
      </c>
      <c r="G6" s="6" t="inlineStr">
        <is>
          <t>نیازمند تعیین</t>
        </is>
      </c>
      <c r="H6" s="6" t="inlineStr">
        <is>
          <t>۱۴۰۵/۰۶/۱۰</t>
        </is>
      </c>
    </row>
    <row r="7" ht="24" customHeight="1">
      <c r="A7" s="6" t="inlineStr">
        <is>
          <t>فشردگی دوگانه</t>
        </is>
      </c>
      <c r="B7" s="6" t="inlineStr">
        <is>
          <t>کند</t>
        </is>
      </c>
      <c r="C7" s="6" t="inlineStr">
        <is>
          <t>محدود</t>
        </is>
      </c>
      <c r="D7" s="6" t="inlineStr">
        <is>
          <t>حفاظت از نقد، توقف تعهد برگشت‌ناپذیر و بازطراحی خدمات کم‌بازده</t>
        </is>
      </c>
      <c r="E7" s="6" t="inlineStr">
        <is>
          <t>تقاضا، حاشیه، وصول، SLA، lineage</t>
        </is>
      </c>
      <c r="F7" s="6" t="inlineStr">
        <is>
          <t>تعیین نشده</t>
        </is>
      </c>
      <c r="G7" s="6" t="inlineStr">
        <is>
          <t>نیازمند تعیین</t>
        </is>
      </c>
      <c r="H7" s="6" t="inlineStr">
        <is>
          <t>۱۴۰۵/۰۶/۱۰</t>
        </is>
      </c>
    </row>
    <row r="8" ht="24" customHeight="1">
      <c r="A8" s="6" t="inlineStr">
        <is>
          <t>رشد بی‌نقد</t>
        </is>
      </c>
      <c r="B8" s="6" t="inlineStr">
        <is>
          <t>سریع</t>
        </is>
      </c>
      <c r="C8" s="6" t="inlineStr">
        <is>
          <t>محدود</t>
        </is>
      </c>
      <c r="D8" s="6" t="inlineStr">
        <is>
          <t>گیت وصول پیش از توسعه، مرحله‌بندی قرارداد و سقف ظرفیت</t>
        </is>
      </c>
      <c r="E8" s="6" t="inlineStr">
        <is>
          <t>تقاضا، حاشیه، وصول، SLA، lineage</t>
        </is>
      </c>
      <c r="F8" s="6" t="inlineStr">
        <is>
          <t>تعیین نشده</t>
        </is>
      </c>
      <c r="G8" s="6" t="inlineStr">
        <is>
          <t>نیازمند تعیین</t>
        </is>
      </c>
      <c r="H8" s="6" t="inlineStr">
        <is>
          <t>۱۴۰۵/۰۶/۱۰</t>
        </is>
      </c>
    </row>
    <row r="11">
      <c r="A11" s="8" t="inlineStr">
        <is>
          <t>STEEP / PESTLE</t>
        </is>
      </c>
    </row>
    <row r="12" ht="28" customHeight="1">
      <c r="A12" s="5" t="inlineStr">
        <is>
          <t>بُعد</t>
        </is>
      </c>
      <c r="B12" s="5" t="inlineStr">
        <is>
          <t>فرضیه قابل آزمون</t>
        </is>
      </c>
      <c r="C12" s="5" t="inlineStr">
        <is>
          <t>سنجه</t>
        </is>
      </c>
      <c r="D12" s="5" t="inlineStr">
        <is>
          <t>اثر محتمل</t>
        </is>
      </c>
    </row>
    <row r="13" ht="24" customHeight="1">
      <c r="A13" s="6" t="inlineStr">
        <is>
          <t>اجتماعی</t>
        </is>
      </c>
      <c r="B13" s="6" t="inlineStr">
        <is>
          <t>اعتماد و مهارت استفاده از داده استاندارد</t>
        </is>
      </c>
      <c r="C13" s="6" t="inlineStr">
        <is>
          <t>فعال‌سازی، استفاده تکراری، رضایت</t>
        </is>
      </c>
      <c r="D13" s="6" t="inlineStr">
        <is>
          <t>تقاضا و هزینه پشتیبانی</t>
        </is>
      </c>
    </row>
    <row r="14" ht="24" customHeight="1">
      <c r="A14" s="6" t="inlineStr">
        <is>
          <t>فناوری</t>
        </is>
      </c>
      <c r="B14" s="6" t="inlineStr">
        <is>
          <t>API، هوش مصنوعی، 2D و رهگیری</t>
        </is>
      </c>
      <c r="C14" s="6" t="inlineStr">
        <is>
          <t>تراکنش موفق، SLA، خطای داده</t>
        </is>
      </c>
      <c r="D14" s="6" t="inlineStr">
        <is>
          <t>ظرفیت و ترکیب درآمد</t>
        </is>
      </c>
    </row>
    <row r="15" ht="24" customHeight="1">
      <c r="A15" s="6" t="inlineStr">
        <is>
          <t>اقتصادی</t>
        </is>
      </c>
      <c r="B15" s="6" t="inlineStr">
        <is>
          <t>تورم هزینه و کیفیت وصول</t>
        </is>
      </c>
      <c r="C15" s="6" t="inlineStr">
        <is>
          <t>رشد هزینه، DSO، CFO/Revenue</t>
        </is>
      </c>
      <c r="D15" s="6" t="inlineStr">
        <is>
          <t>حاشیه و نقد</t>
        </is>
      </c>
    </row>
    <row r="16" ht="24" customHeight="1">
      <c r="A16" s="6" t="inlineStr">
        <is>
          <t>محیط‌زیست</t>
        </is>
      </c>
      <c r="B16" s="6" t="inlineStr">
        <is>
          <t>نیاز به رهگیری و داده پایداری</t>
        </is>
      </c>
      <c r="C16" s="6" t="inlineStr">
        <is>
          <t>تقاضای رهگیری/گزارش‌پذیری</t>
        </is>
      </c>
      <c r="D16" s="6" t="inlineStr">
        <is>
          <t>خدمت جدید</t>
        </is>
      </c>
    </row>
    <row r="17" ht="24" customHeight="1">
      <c r="A17" s="6" t="inlineStr">
        <is>
          <t>حاکمیتی/حقوقی</t>
        </is>
      </c>
      <c r="B17" s="6" t="inlineStr">
        <is>
          <t>الزام استاندارد، مالکیت و محرمانگی داده</t>
        </is>
      </c>
      <c r="C17" s="6" t="inlineStr">
        <is>
          <t>ابلاغیه، شروط قرارداد، زمان حقوقی</t>
        </is>
      </c>
      <c r="D17" s="6" t="inlineStr">
        <is>
          <t>سرعت پذیرش و ریسک</t>
        </is>
      </c>
    </row>
    <row r="18" ht="24" customHeight="1">
      <c r="A18" s="6" t="inlineStr">
        <is>
          <t>رقابتی/سازمانی</t>
        </is>
      </c>
      <c r="B18" s="6" t="inlineStr">
        <is>
          <t>راه‌حل جایگزین و ظرفیت اجرا</t>
        </is>
      </c>
      <c r="C18" s="6" t="inlineStr">
        <is>
          <t>نرخ برد، backlog، lineage</t>
        </is>
      </c>
      <c r="D18" s="6" t="inlineStr">
        <is>
          <t>قیمت، کیفیت و سرعت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0"/>
  <mergeCells count="2">
    <mergeCell ref="A2:H2"/>
    <mergeCell ref="A1:H1"/>
  </mergeCells>
  <pageMargins left="0.75" right="0.75" top="1" bottom="1" header="0.5" footer="0.5"/>
  <pageSetup orientation="landscape" paperSize="9" fitToHeight="0" fitToWidth="1"/>
  <headerFooter>
    <oddHeader>&amp;C&amp;"Vazirmatn,Bold"&amp;10 Futures_2x2</oddHeader>
    <oddFooter>&amp;Cگزارش مجمع ۱۴۰۵ | مدل سناریوییِ قابل ویرایش | سناریویی، نه بودجه&amp;Rصفحه &amp;P از &amp;N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tabColor rgb="001463A5"/>
    <outlinePr summaryBelow="1" summaryRight="1"/>
    <pageSetUpPr fitToPage="1"/>
  </sheetPr>
  <dimension ref="A1:N10"/>
  <sheetViews>
    <sheetView showGridLines="0" rightToLeft="1" zoomScale="90" zoomScaleNormal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18" customWidth="1" min="2" max="2"/>
    <col width="12" customWidth="1" min="3" max="3"/>
    <col width="24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7" customWidth="1" min="10" max="10"/>
    <col width="13" customWidth="1" min="11" max="11"/>
    <col width="13" customWidth="1" min="12" max="12"/>
    <col width="15" customWidth="1" min="13" max="13"/>
    <col width="24" customWidth="1" min="14" max="14"/>
  </cols>
  <sheetData>
    <row r="1" ht="34" customHeight="1">
      <c r="A1" s="1" t="inlineStr">
        <is>
          <t>سبد اقدام، اختیار واقعی و امتیازدهی</t>
        </is>
      </c>
    </row>
    <row r="2" ht="32" customHeight="1">
      <c r="A2" s="2" t="inlineStr">
        <is>
          <t>وزن‌ها نمونهٔ حکمرانی و نیازمند تصویب‌اند. امتیازهای ۱ تا ۵ عمداً خالی‌اند تا تصمیم ساختگی تولید نشود.</t>
        </is>
      </c>
    </row>
    <row r="4" ht="28" customHeight="1">
      <c r="A4" s="5" t="inlineStr">
        <is>
          <t>گزینه</t>
        </is>
      </c>
      <c r="B4" s="5" t="inlineStr">
        <is>
          <t>طبقه</t>
        </is>
      </c>
      <c r="C4" s="5" t="inlineStr">
        <is>
          <t>گیت</t>
        </is>
      </c>
      <c r="D4" s="5" t="inlineStr">
        <is>
          <t>وضعیت</t>
        </is>
      </c>
      <c r="E4" s="5" t="inlineStr">
        <is>
          <t>نقد 20%</t>
        </is>
      </c>
      <c r="F4" s="5" t="inlineStr">
        <is>
          <t>حاشیه 15%</t>
        </is>
      </c>
      <c r="G4" s="5" t="inlineStr">
        <is>
          <t>تقاضا 15%</t>
        </is>
      </c>
      <c r="H4" s="5" t="inlineStr">
        <is>
          <t>تناسب 15%</t>
        </is>
      </c>
      <c r="I4" s="5" t="inlineStr">
        <is>
          <t>شواهد 10%</t>
        </is>
      </c>
      <c r="J4" s="5" t="inlineStr">
        <is>
          <t>برگشت‌پذیری 10%</t>
        </is>
      </c>
      <c r="K4" s="5" t="inlineStr">
        <is>
          <t>ظرفیت 10%</t>
        </is>
      </c>
      <c r="L4" s="5" t="inlineStr">
        <is>
          <t>یادگیری 5%</t>
        </is>
      </c>
      <c r="M4" s="5" t="inlineStr">
        <is>
          <t>امتیاز وزنی</t>
        </is>
      </c>
      <c r="N4" s="5" t="inlineStr">
        <is>
          <t>منطقه تصمیم</t>
        </is>
      </c>
    </row>
    <row r="5" ht="24" customHeight="1">
      <c r="A5" s="6" t="inlineStr">
        <is>
          <t>تطبیق داده و حاکمیت ادعا</t>
        </is>
      </c>
      <c r="B5" s="6" t="inlineStr">
        <is>
          <t>بدون پشیمانی</t>
        </is>
      </c>
      <c r="C5" s="6" t="inlineStr">
        <is>
          <t>G0</t>
        </is>
      </c>
      <c r="D5" s="6" t="inlineStr">
        <is>
          <t>اجرای فوری پیشنهادی</t>
        </is>
      </c>
      <c r="E5" s="13" t="n"/>
      <c r="F5" s="13" t="n"/>
      <c r="G5" s="13" t="n"/>
      <c r="H5" s="13" t="n"/>
      <c r="I5" s="13" t="n"/>
      <c r="J5" s="13" t="n"/>
      <c r="K5" s="13" t="n"/>
      <c r="L5" s="13" t="n"/>
      <c r="M5" s="15">
        <f>IF(COUNT(E5:L5)&lt;8,"",E5*20%+F5*15%+G5*15%+H5*15%+I5*10%+J5*10%+K5*10%+L5*5%)</f>
        <v/>
      </c>
      <c r="N5" s="6">
        <f>IF(M5="","نیازمند امتیاز",IF(M5&gt;=4,"پایلوت/توسعه مرحله‌ای",IF(M5&gt;=3.2,"sprint شواهد",IF(M5&gt;=2.5,"نگهداشت/بازطراحی","عدم تخصیص"))))</f>
        <v/>
      </c>
    </row>
    <row r="6" ht="24" customHeight="1">
      <c r="A6" s="6" t="inlineStr">
        <is>
          <t>پیش‌بینی گردان ۱۳هفته‌ای نقد و وصول</t>
        </is>
      </c>
      <c r="B6" s="6" t="inlineStr">
        <is>
          <t>بدون پشیمانی</t>
        </is>
      </c>
      <c r="C6" s="6" t="inlineStr">
        <is>
          <t>G0/G2</t>
        </is>
      </c>
      <c r="D6" s="6" t="inlineStr">
        <is>
          <t>اجرای فوری پیشنهادی</t>
        </is>
      </c>
      <c r="E6" s="13" t="n"/>
      <c r="F6" s="13" t="n"/>
      <c r="G6" s="13" t="n"/>
      <c r="H6" s="13" t="n"/>
      <c r="I6" s="13" t="n"/>
      <c r="J6" s="13" t="n"/>
      <c r="K6" s="13" t="n"/>
      <c r="L6" s="13" t="n"/>
      <c r="M6" s="15">
        <f>IF(COUNT(E6:L6)&lt;8,"",E6*20%+F6*15%+G6*15%+H6*15%+I6*10%+J6*10%+K6*10%+L6*5%)</f>
        <v/>
      </c>
      <c r="N6" s="6">
        <f>IF(M6="","نیازمند امتیاز",IF(M6&gt;=4,"پایلوت/توسعه مرحله‌ای",IF(M6&gt;=3.2,"sprint شواهد",IF(M6&gt;=2.5,"نگهداشت/بازطراحی","عدم تخصیص"))))</f>
        <v/>
      </c>
    </row>
    <row r="7" ht="24" customHeight="1">
      <c r="A7" s="6" t="inlineStr">
        <is>
          <t>اقتصاد واحد خدمت/مشتری</t>
        </is>
      </c>
      <c r="B7" s="6" t="inlineStr">
        <is>
          <t>پیش‌نیاز</t>
        </is>
      </c>
      <c r="C7" s="6" t="inlineStr">
        <is>
          <t>G2</t>
        </is>
      </c>
      <c r="D7" s="6" t="inlineStr">
        <is>
          <t>پیش‌نیاز سرمایه‌گذاری</t>
        </is>
      </c>
      <c r="E7" s="13" t="n"/>
      <c r="F7" s="13" t="n"/>
      <c r="G7" s="13" t="n"/>
      <c r="H7" s="13" t="n"/>
      <c r="I7" s="13" t="n"/>
      <c r="J7" s="13" t="n"/>
      <c r="K7" s="13" t="n"/>
      <c r="L7" s="13" t="n"/>
      <c r="M7" s="15">
        <f>IF(COUNT(E7:L7)&lt;8,"",E7*20%+F7*15%+G7*15%+H7*15%+I7*10%+J7*10%+K7*10%+L7*5%)</f>
        <v/>
      </c>
      <c r="N7" s="6">
        <f>IF(M7="","نیازمند امتیاز",IF(M7&gt;=4,"پایلوت/توسعه مرحله‌ای",IF(M7&gt;=3.2,"sprint شواهد",IF(M7&gt;=2.5,"نگهداشت/بازطراحی","عدم تخصیص"))))</f>
        <v/>
      </c>
    </row>
    <row r="8" ht="24" customHeight="1">
      <c r="A8" s="6" t="inlineStr">
        <is>
          <t>پایلوت خدمت دیجیتال/API</t>
        </is>
      </c>
      <c r="B8" s="6" t="inlineStr">
        <is>
          <t>اختیار واقعی</t>
        </is>
      </c>
      <c r="C8" s="6" t="inlineStr">
        <is>
          <t>G1/G2</t>
        </is>
      </c>
      <c r="D8" s="6" t="inlineStr">
        <is>
          <t>محدود و قابل توقف</t>
        </is>
      </c>
      <c r="E8" s="13" t="n"/>
      <c r="F8" s="13" t="n"/>
      <c r="G8" s="13" t="n"/>
      <c r="H8" s="13" t="n"/>
      <c r="I8" s="13" t="n"/>
      <c r="J8" s="13" t="n"/>
      <c r="K8" s="13" t="n"/>
      <c r="L8" s="13" t="n"/>
      <c r="M8" s="15">
        <f>IF(COUNT(E8:L8)&lt;8,"",E8*20%+F8*15%+G8*15%+H8*15%+I8*10%+J8*10%+K8*10%+L8*5%)</f>
        <v/>
      </c>
      <c r="N8" s="6">
        <f>IF(M8="","نیازمند امتیاز",IF(M8&gt;=4,"پایلوت/توسعه مرحله‌ای",IF(M8&gt;=3.2,"sprint شواهد",IF(M8&gt;=2.5,"نگهداشت/بازطراحی","عدم تخصیص"))))</f>
        <v/>
      </c>
    </row>
    <row r="9" ht="24" customHeight="1">
      <c r="A9" s="6" t="inlineStr">
        <is>
          <t>توسعهٔ عمدهٔ ظرفیت</t>
        </is>
      </c>
      <c r="B9" s="6" t="inlineStr">
        <is>
          <t>مشروط</t>
        </is>
      </c>
      <c r="C9" s="6" t="inlineStr">
        <is>
          <t>G3</t>
        </is>
      </c>
      <c r="D9" s="6" t="inlineStr">
        <is>
          <t>شواهد فعلی ناکافی</t>
        </is>
      </c>
      <c r="E9" s="13" t="n"/>
      <c r="F9" s="13" t="n"/>
      <c r="G9" s="13" t="n"/>
      <c r="H9" s="13" t="n"/>
      <c r="I9" s="13" t="n"/>
      <c r="J9" s="13" t="n"/>
      <c r="K9" s="13" t="n"/>
      <c r="L9" s="13" t="n"/>
      <c r="M9" s="15">
        <f>IF(COUNT(E9:L9)&lt;8,"",E9*20%+F9*15%+G9*15%+H9*15%+I9*10%+J9*10%+K9*10%+L9*5%)</f>
        <v/>
      </c>
      <c r="N9" s="6">
        <f>IF(M9="","نیازمند امتیاز",IF(M9&gt;=4,"پایلوت/توسعه مرحله‌ای",IF(M9&gt;=3.2,"sprint شواهد",IF(M9&gt;=2.5,"نگهداشت/بازطراحی","عدم تخصیص"))))</f>
        <v/>
      </c>
    </row>
    <row r="10" ht="24" customHeight="1">
      <c r="A10" s="6" t="inlineStr">
        <is>
          <t>تعهد مالی برگشت‌ناپذیر</t>
        </is>
      </c>
      <c r="B10" s="6" t="inlineStr">
        <is>
          <t>تعویق</t>
        </is>
      </c>
      <c r="C10" s="6" t="inlineStr">
        <is>
          <t>G3/G4</t>
        </is>
      </c>
      <c r="D10" s="6" t="inlineStr">
        <is>
          <t>تا تأیید نقد و سناریو</t>
        </is>
      </c>
      <c r="E10" s="13" t="n"/>
      <c r="F10" s="13" t="n"/>
      <c r="G10" s="13" t="n"/>
      <c r="H10" s="13" t="n"/>
      <c r="I10" s="13" t="n"/>
      <c r="J10" s="13" t="n"/>
      <c r="K10" s="13" t="n"/>
      <c r="L10" s="13" t="n"/>
      <c r="M10" s="15">
        <f>IF(COUNT(E10:L10)&lt;8,"",E10*20%+F10*15%+G10*15%+H10*15%+I10*10%+J10*10%+K10*10%+L10*5%)</f>
        <v/>
      </c>
      <c r="N10" s="6">
        <f>IF(M10="","نیازمند امتیاز",IF(M10&gt;=4,"پایلوت/توسعه مرحله‌ای",IF(M10&gt;=3.2,"sprint شواهد",IF(M10&gt;=2.5,"نگهداشت/بازطراحی","عدم تخصیص"))))</f>
        <v/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0"/>
  <mergeCells count="2">
    <mergeCell ref="A2:N2"/>
    <mergeCell ref="A1:N1"/>
  </mergeCells>
  <dataValidations count="1">
    <dataValidation sqref="E5:L10" showDropDown="0" showInputMessage="1" showErrorMessage="1" allowBlank="1" errorTitle="امتیاز نامعتبر" error="فقط عدد صحیح ۱ تا ۵ مجاز است." promptTitle="امتیاز حکمرانی" prompt="فقط پس از بررسی شواهد، عدد ۱ تا ۵ وارد کنید." type="whole" errorStyle="stop" operator="between">
      <formula1>1</formula1>
      <formula2>5</formula2>
    </dataValidation>
  </dataValidations>
  <pageMargins left="0.75" right="0.75" top="1" bottom="1" header="0.5" footer="0.5"/>
  <pageSetup orientation="landscape" paperSize="9" fitToHeight="0" fitToWidth="1"/>
  <headerFooter>
    <oddHeader>&amp;C&amp;"Vazirmatn,Bold"&amp;10 Action_Portfolio</oddHeader>
    <oddFooter>&amp;Cگزارش مجمع ۱۴۰۵ | مدل سناریوییِ قابل ویرایش | سناریویی، نه بودجه&amp;Rصفحه &amp;P از &amp;N</oddFooter>
    <evenHeader/>
    <evenFooter/>
    <firstHeader/>
    <firstFooter/>
  </headerFooter>
</worksheet>
</file>

<file path=xl/worksheets/sheet9.xml><?xml version="1.0" encoding="utf-8"?>
<worksheet xmlns="http://schemas.openxmlformats.org/spreadsheetml/2006/main">
  <sheetPr>
    <tabColor rgb="001463A5"/>
    <outlinePr summaryBelow="1" summaryRight="1"/>
    <pageSetUpPr fitToPage="1"/>
  </sheetPr>
  <dimension ref="A1:H14"/>
  <sheetViews>
    <sheetView showGridLines="0" rightToLeft="1" zoomScale="90" zoomScaleNormal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40" customWidth="1" min="2" max="2"/>
    <col width="58" customWidth="1" min="3" max="3"/>
    <col width="37" customWidth="1" min="4" max="4"/>
    <col width="18" customWidth="1" min="5" max="5"/>
    <col width="15" customWidth="1" min="6" max="6"/>
    <col width="18" customWidth="1" min="7" max="7"/>
    <col width="36" customWidth="1" min="8" max="8"/>
  </cols>
  <sheetData>
    <row r="1" ht="34" customHeight="1">
      <c r="A1" s="1" t="inlineStr">
        <is>
          <t>منابع، فرض‌ها و نقشهٔ مبنای ادعا</t>
        </is>
      </c>
    </row>
    <row r="2" ht="32" customHeight="1">
      <c r="A2" s="2" t="inlineStr">
        <is>
          <t>منابع محیطی تنها سیگنال آینده‌پژوهی‌اند و هیچ عددی از آن‌ها در مدل مالی وارد نشده است.</t>
        </is>
      </c>
    </row>
    <row r="4" ht="28" customHeight="1">
      <c r="A4" s="5" t="inlineStr">
        <is>
          <t>نوع</t>
        </is>
      </c>
      <c r="B4" s="5" t="inlineStr">
        <is>
          <t>ادعا/سیگنال</t>
        </is>
      </c>
      <c r="C4" s="5" t="inlineStr">
        <is>
          <t>مبنا/منبع</t>
        </is>
      </c>
      <c r="D4" s="5" t="inlineStr">
        <is>
          <t>کاربرد</t>
        </is>
      </c>
      <c r="E4" s="5" t="inlineStr">
        <is>
          <t>مالک</t>
        </is>
      </c>
      <c r="F4" s="5" t="inlineStr">
        <is>
          <t>تاریخ</t>
        </is>
      </c>
      <c r="G4" s="5" t="inlineStr">
        <is>
          <t>وضعیت</t>
        </is>
      </c>
      <c r="H4" s="5" t="inlineStr">
        <is>
          <t>یادداشت</t>
        </is>
      </c>
    </row>
    <row r="5" ht="24" customHeight="1">
      <c r="A5" s="6" t="inlineStr">
        <is>
          <t>مستند</t>
        </is>
      </c>
      <c r="B5" s="6" t="inlineStr">
        <is>
          <t>مقادیر تاریخی ۱۴۰۰–۱۴۰۴</t>
        </is>
      </c>
      <c r="C5" s="6" t="inlineStr">
        <is>
          <t>کاربرگ اولیهٔ هر سال + source-register.json</t>
        </is>
      </c>
      <c r="D5" s="6" t="inlineStr">
        <is>
          <t>توصیف تاریخ</t>
        </is>
      </c>
      <c r="E5" s="6" t="inlineStr">
        <is>
          <t>مالک داده</t>
        </is>
      </c>
      <c r="F5" s="6" t="inlineStr">
        <is>
          <t>۱۴۰۵/۰۶/۱۰</t>
        </is>
      </c>
      <c r="G5" s="6" t="inlineStr">
        <is>
          <t>استخراج‌شده</t>
        </is>
      </c>
      <c r="H5" s="6" t="inlineStr">
        <is>
          <t>نیازمند تطبیق رسمی برای اتکای سازمانی</t>
        </is>
      </c>
    </row>
    <row r="6" ht="24" customHeight="1">
      <c r="A6" s="6" t="inlineStr">
        <is>
          <t>محاسبه‌شده</t>
        </is>
      </c>
      <c r="B6" s="6" t="inlineStr">
        <is>
          <t>CAGR، حاشیه‌ها و نسبت بدهی/حقوق</t>
        </is>
      </c>
      <c r="C6" s="6" t="inlineStr">
        <is>
          <t>analysis-data.json و فرمول‌های workbook</t>
        </is>
      </c>
      <c r="D6" s="6" t="inlineStr">
        <is>
          <t>تحلیل روند</t>
        </is>
      </c>
      <c r="E6" s="6" t="inlineStr">
        <is>
          <t>تحلیل‌گر</t>
        </is>
      </c>
      <c r="F6" s="6" t="inlineStr">
        <is>
          <t>۱۴۰۵/۰۶/۱۰</t>
        </is>
      </c>
      <c r="G6" s="6" t="inlineStr">
        <is>
          <t>بازتولیدپذیر</t>
        </is>
      </c>
      <c r="H6" s="6" t="inlineStr">
        <is>
          <t>ارقام اسمی؛ نه رشد واقعی</t>
        </is>
      </c>
    </row>
    <row r="7" ht="24" customHeight="1">
      <c r="A7" s="6" t="inlineStr">
        <is>
          <t>سناریویی</t>
        </is>
      </c>
      <c r="B7" s="6" t="inlineStr">
        <is>
          <t>خروجی ۱۴۰۵–۱۴۰۹</t>
        </is>
      </c>
      <c r="C7" s="6" t="inlineStr">
        <is>
          <t>Scenario_Inputs + Forecast_Outputs</t>
        </is>
      </c>
      <c r="D7" s="6" t="inlineStr">
        <is>
          <t>آزمون گزینه‌ها</t>
        </is>
      </c>
      <c r="E7" s="6" t="inlineStr">
        <is>
          <t>نیازمند تعیین</t>
        </is>
      </c>
      <c r="F7" s="6" t="inlineStr">
        <is>
          <t>۱۴۰۵/۰۶/۱۰</t>
        </is>
      </c>
      <c r="G7" s="6" t="inlineStr">
        <is>
          <t>غیراحتمالی</t>
        </is>
      </c>
      <c r="H7" s="6" t="inlineStr">
        <is>
          <t>نه بودجه یا پیش‌بینی قطعی</t>
        </is>
      </c>
    </row>
    <row r="8" ht="24" customHeight="1">
      <c r="A8" s="6" t="inlineStr">
        <is>
          <t>نیازمند تأیید</t>
        </is>
      </c>
      <c r="B8" s="6" t="inlineStr">
        <is>
          <t>نظر حسابرس و تطبیق مقایسه‌ای</t>
        </is>
      </c>
      <c r="C8" s="6" t="inlineStr">
        <is>
          <t>reconciliation.json</t>
        </is>
      </c>
      <c r="D8" s="6" t="inlineStr">
        <is>
          <t>گیت اتکا</t>
        </is>
      </c>
      <c r="E8" s="6" t="inlineStr">
        <is>
          <t>مدیریت/حسابرس</t>
        </is>
      </c>
      <c r="F8" s="6" t="inlineStr">
        <is>
          <t>۱۴۰۵/۰۶/۱۰</t>
        </is>
      </c>
      <c r="G8" s="6" t="inlineStr">
        <is>
          <t>باز</t>
        </is>
      </c>
      <c r="H8" s="6" t="inlineStr">
        <is>
          <t>این بسته جایگزین نظر حسابرس نیست</t>
        </is>
      </c>
    </row>
    <row r="9" ht="24" customHeight="1">
      <c r="A9" s="6" t="inlineStr">
        <is>
          <t>سیگنال محیطی</t>
        </is>
      </c>
      <c r="B9" s="6" t="inlineStr">
        <is>
          <t>گذار جهانی GS1 به بارکدهای دوبعدی تا ۲۰۲۷</t>
        </is>
      </c>
      <c r="C9" s="6" t="inlineStr">
        <is>
          <t>https://support.gs1.org/support/solutions/articles/43000743505-why-is-the-goal-to-transition-to-2d-barcodes-by-2027-</t>
        </is>
      </c>
      <c r="D9" s="6" t="inlineStr">
        <is>
          <t>سیگنال فناوری/پذیرش؛ ورودی عددی مدل نیست.</t>
        </is>
      </c>
      <c r="E9" s="6" t="inlineStr">
        <is>
          <t>تحلیل راهبرد</t>
        </is>
      </c>
      <c r="F9" s="6" t="inlineStr">
        <is>
          <t>2026-09-01</t>
        </is>
      </c>
      <c r="G9" s="6" t="inlineStr">
        <is>
          <t>زمینه‌ای</t>
        </is>
      </c>
      <c r="H9" s="6" t="inlineStr">
        <is>
          <t>ورودی عددی مدل نیست</t>
        </is>
      </c>
    </row>
    <row r="10" ht="24" customHeight="1">
      <c r="A10" s="6" t="inlineStr">
        <is>
          <t>سیگنال محیطی</t>
        </is>
      </c>
      <c r="B10" s="6" t="inlineStr">
        <is>
          <t>استاندارد GS1 Digital Link و پیوند شناسه‌ها با وب</t>
        </is>
      </c>
      <c r="C10" s="6" t="inlineStr">
        <is>
          <t>https://ref.gs1.org/standards/digital-link/</t>
        </is>
      </c>
      <c r="D10" s="6" t="inlineStr">
        <is>
          <t>سیگنال قابلیت‌های داده و یکپارچه‌سازی؛ ورودی عددی مدل نیست.</t>
        </is>
      </c>
      <c r="E10" s="6" t="inlineStr">
        <is>
          <t>تحلیل راهبرد</t>
        </is>
      </c>
      <c r="F10" s="6" t="inlineStr">
        <is>
          <t>2026-09-01</t>
        </is>
      </c>
      <c r="G10" s="6" t="inlineStr">
        <is>
          <t>زمینه‌ای</t>
        </is>
      </c>
      <c r="H10" s="6" t="inlineStr">
        <is>
          <t>ورودی عددی مدل نیست</t>
        </is>
      </c>
    </row>
    <row r="11" ht="24" customHeight="1">
      <c r="A11" s="6" t="inlineStr">
        <is>
          <t>سیگنال محیطی</t>
        </is>
      </c>
      <c r="B11" s="6" t="inlineStr">
        <is>
          <t>مسیر اجرایی گذرنامهٔ دیجیتال محصول اتحادیهٔ اروپا</t>
        </is>
      </c>
      <c r="C11" s="6" t="inlineStr">
        <is>
          <t>https://commission.europa.eu/document/download/ed809250-bcc6-4afc-948f-795f2451e5c2_en?filename=C_2024_8194_F1_ANNEX_EN_V3_P1_3771555.PDF</t>
        </is>
      </c>
      <c r="D11" s="6" t="inlineStr">
        <is>
          <t>سیگنال مقررات/رهگیری؛ ورودی عددی مدل نیست.</t>
        </is>
      </c>
      <c r="E11" s="6" t="inlineStr">
        <is>
          <t>تحلیل راهبرد</t>
        </is>
      </c>
      <c r="F11" s="6" t="inlineStr">
        <is>
          <t>2026-09-01</t>
        </is>
      </c>
      <c r="G11" s="6" t="inlineStr">
        <is>
          <t>زمینه‌ای</t>
        </is>
      </c>
      <c r="H11" s="6" t="inlineStr">
        <is>
          <t>ورودی عددی مدل نیست</t>
        </is>
      </c>
    </row>
    <row r="12" ht="24" customHeight="1">
      <c r="A12" s="6" t="inlineStr">
        <is>
          <t>سیگنال محیطی</t>
        </is>
      </c>
      <c r="B12" s="6" t="inlineStr">
        <is>
          <t>نمایهٔ اقتصاد کلان ایران در IMF DataMapper</t>
        </is>
      </c>
      <c r="C12" s="6" t="inlineStr">
        <is>
          <t>https://www.imf.org/external/datamapper/profile/IRN</t>
        </is>
      </c>
      <c r="D12" s="6" t="inlineStr">
        <is>
          <t>سیگنال زمینهٔ کلان؛ هیچ نرخ تورم یا پیش‌بینی IMF در محاسبات مدل وارد نشده است.</t>
        </is>
      </c>
      <c r="E12" s="6" t="inlineStr">
        <is>
          <t>تحلیل راهبرد</t>
        </is>
      </c>
      <c r="F12" s="6" t="inlineStr">
        <is>
          <t>2026-09-01</t>
        </is>
      </c>
      <c r="G12" s="6" t="inlineStr">
        <is>
          <t>زمینه‌ای</t>
        </is>
      </c>
      <c r="H12" s="6" t="inlineStr">
        <is>
          <t>ورودی عددی مدل نیست</t>
        </is>
      </c>
    </row>
    <row r="13" ht="24" customHeight="1">
      <c r="A13" s="6" t="inlineStr">
        <is>
          <t>محدودیت</t>
        </is>
      </c>
      <c r="B13" s="6" t="inlineStr">
        <is>
          <t>فقط پنج مشاهده سالانه</t>
        </is>
      </c>
      <c r="C13" s="6" t="inlineStr">
        <is>
          <t>—</t>
        </is>
      </c>
      <c r="D13" s="6" t="inlineStr">
        <is>
          <t>عدم استفاده از ML/ARIMA/رگرسیون/احتمال</t>
        </is>
      </c>
      <c r="E13" s="6" t="inlineStr">
        <is>
          <t>تحلیل‌گر</t>
        </is>
      </c>
      <c r="F13" s="6" t="inlineStr">
        <is>
          <t>۱۴۰۵/۰۶/۱۰</t>
        </is>
      </c>
      <c r="G13" s="6" t="inlineStr">
        <is>
          <t>کنترل‌شده</t>
        </is>
      </c>
      <c r="H13" s="6" t="inlineStr">
        <is>
          <t>Monte Carlo خاموش</t>
        </is>
      </c>
    </row>
    <row r="14" ht="24" customHeight="1">
      <c r="A14" s="6" t="inlineStr">
        <is>
          <t>محدودیت</t>
        </is>
      </c>
      <c r="B14" s="6" t="inlineStr">
        <is>
          <t>نبود برنامه سرمایه در گردش، capex، بدهی و توزیع</t>
        </is>
      </c>
      <c r="C14" s="6" t="inlineStr">
        <is>
          <t>—</t>
        </is>
      </c>
      <c r="D14" s="6" t="inlineStr">
        <is>
          <t>عدم پیش‌بینی ترازنامه و نقد پایان دوره</t>
        </is>
      </c>
      <c r="E14" s="6" t="inlineStr">
        <is>
          <t>مدیریت</t>
        </is>
      </c>
      <c r="F14" s="6" t="inlineStr">
        <is>
          <t>۱۴۰۵/۰۶/۱۰</t>
        </is>
      </c>
      <c r="G14" s="6" t="inlineStr">
        <is>
          <t>شکاف داده</t>
        </is>
      </c>
      <c r="H14" s="6" t="inlineStr">
        <is>
          <t>از plug مصنوعی استفاده نشده</t>
        </is>
      </c>
    </row>
  </sheetData>
  <sheetProtection selectLockedCells="0" selectUnlockedCells="0" sheet="1" objects="0" insertRows="1" insertHyperlinks="1" autoFilter="0" scenarios="0" formatColumns="1" deleteColumns="1" insertColumns="1" pivotTables="1" deleteRows="1" formatCells="1" formatRows="1" sort="0"/>
  <mergeCells count="2">
    <mergeCell ref="A2:H2"/>
    <mergeCell ref="A1:H1"/>
  </mergeCells>
  <pageMargins left="0.75" right="0.75" top="1" bottom="1" header="0.5" footer="0.5"/>
  <pageSetup orientation="landscape" paperSize="9" fitToHeight="0" fitToWidth="1"/>
  <headerFooter>
    <oddHeader>&amp;C&amp;"Vazirmatn,Bold"&amp;10 Sources_Assumptions</oddHeader>
    <oddFooter>&amp;Cگزارش مجمع ۱۴۰۵ | مدل سناریوییِ قابل ویرایش | سناریویی، نه بودجه&amp;Rصفحه &amp;P از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GS1AI Online — public derived package</dc:creator>
  <dc:title xmlns:dc="http://purl.org/dc/elements/1.1/">گزارش مجمع ۱۴۰۵ | تحلیل مالی، مدل سناریویی و آینده‌پژوهی ۱۴۰۵–۱۴۰۹</dc:title>
  <dc:description xmlns:dc="http://purl.org/dc/elements/1.1/">نسخهٔ عمومی مشتق‌شده و تجمیعی در پی درخواست مالک؛ اسناد خام منتشر نشده‌اند. تحلیل تاریخی ۱۴۰۰ تا ۱۴۰۴ است. ارقام ۱۴۰۵ تا ۱۴۰۹ صرفاً خروجی مدل سناریوییِ شفاف، غیراحتمالی و قابل ویرایش‌اند؛ نه بودجه، پیش‌بینی قطعی، نظر حسابرس یا توصیهٔ سرمایه‌گذاری.</dc:description>
  <dc:subject xmlns:dc="http://purl.org/dc/elements/1.1/">مدل سناریویی غیراحتمالی ۱۴۰۵ تا ۱۴۰۹</dc:subject>
  <dcterms:created xmlns:dcterms="http://purl.org/dc/terms/" xmlns:xsi="http://www.w3.org/2001/XMLSchema-instance" xsi:type="dcterms:W3CDTF">2026-08-31T23:52:52Z</dcterms:created>
  <dcterms:modified xmlns:dcterms="http://purl.org/dc/terms/" xmlns:xsi="http://www.w3.org/2001/XMLSchema-instance" xsi:type="dcterms:W3CDTF">2026-08-31T23:52:52Z</dcterms:modified>
</cp:coreProperties>
</file>